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Notebook2\OneDrive - IPC GmbH\Desktop\200010- ANTON CETA Skenderaj\FOR OE - ANTON CETA , SKENDERAJ\"/>
    </mc:Choice>
  </mc:AlternateContent>
  <xr:revisionPtr revIDLastSave="7" documentId="13_ncr:1_{53556926-9E88-4845-B46B-E5738789829C}" xr6:coauthVersionLast="36" xr6:coauthVersionMax="47" xr10:uidLastSave="{8DFF6B95-ECFC-4D14-BF81-0192BF97DF55}"/>
  <bookViews>
    <workbookView xWindow="-100" yWindow="-100" windowWidth="23230" windowHeight="12430" activeTab="2" xr2:uid="{00000000-000D-0000-FFFF-FFFF00000000}"/>
  </bookViews>
  <sheets>
    <sheet name="Cover Page" sheetId="13" r:id="rId1"/>
    <sheet name="General on BoQ" sheetId="14" r:id="rId2"/>
    <sheet name="Rikapitulimi " sheetId="12" r:id="rId3"/>
    <sheet name="Punime Ndertimore" sheetId="8" r:id="rId4"/>
    <sheet name="Punime Hidraulike" sheetId="11" r:id="rId5"/>
    <sheet name="Punime Elektrike" sheetId="9" r:id="rId6"/>
    <sheet name="Punime Mekanike" sheetId="10" r:id="rId7"/>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2" l="1"/>
  <c r="C11" i="12"/>
  <c r="C13" i="12" s="1"/>
  <c r="F39" i="10" l="1"/>
  <c r="F35" i="10"/>
  <c r="D34" i="10"/>
  <c r="D33" i="10"/>
  <c r="F33" i="10" s="1"/>
  <c r="F32" i="10"/>
  <c r="F31" i="10"/>
  <c r="F25" i="10"/>
  <c r="F24" i="10"/>
  <c r="F23" i="10"/>
  <c r="F22" i="10"/>
  <c r="F21" i="10"/>
  <c r="F20" i="10"/>
  <c r="F19" i="10"/>
  <c r="F17" i="10"/>
  <c r="F15" i="10"/>
  <c r="F14" i="10"/>
  <c r="D13" i="10"/>
  <c r="F13" i="10" s="1"/>
  <c r="D12" i="10"/>
  <c r="F12" i="10" s="1"/>
  <c r="D11" i="10"/>
  <c r="F11" i="10" s="1"/>
  <c r="F10" i="10"/>
  <c r="F9" i="10"/>
  <c r="F8" i="10"/>
  <c r="F7" i="10"/>
  <c r="F6" i="10"/>
  <c r="F57" i="9"/>
  <c r="F56" i="9"/>
  <c r="F55" i="9"/>
  <c r="F54" i="9"/>
  <c r="F53" i="9"/>
  <c r="F52" i="9"/>
  <c r="F51" i="9"/>
  <c r="F46" i="9"/>
  <c r="F45" i="9"/>
  <c r="F44" i="9"/>
  <c r="F43" i="9"/>
  <c r="F42" i="9"/>
  <c r="F41" i="9"/>
  <c r="F40" i="9"/>
  <c r="F39" i="9"/>
  <c r="F38" i="9"/>
  <c r="F33" i="9"/>
  <c r="F32" i="9"/>
  <c r="F31" i="9"/>
  <c r="F30" i="9"/>
  <c r="F29" i="9"/>
  <c r="F28" i="9"/>
  <c r="F27" i="9"/>
  <c r="F26" i="9"/>
  <c r="F25" i="9"/>
  <c r="F21" i="9"/>
  <c r="F20" i="9"/>
  <c r="F19" i="9"/>
  <c r="F18" i="9"/>
  <c r="F17" i="9"/>
  <c r="F16" i="9"/>
  <c r="F15" i="9"/>
  <c r="F13" i="9"/>
  <c r="F12" i="9"/>
  <c r="F11" i="9"/>
  <c r="F10" i="9"/>
  <c r="F9" i="9"/>
  <c r="F8" i="9"/>
  <c r="F7" i="9"/>
  <c r="F134" i="11"/>
  <c r="F133" i="11"/>
  <c r="F132" i="11"/>
  <c r="F124" i="11"/>
  <c r="F125" i="11" s="1"/>
  <c r="F120" i="11"/>
  <c r="F119" i="11"/>
  <c r="F118" i="11"/>
  <c r="F117" i="11"/>
  <c r="F116" i="11"/>
  <c r="F115" i="11"/>
  <c r="F114" i="11"/>
  <c r="F113" i="11"/>
  <c r="F112" i="11"/>
  <c r="F111" i="11"/>
  <c r="F110" i="11"/>
  <c r="F109" i="11"/>
  <c r="F104" i="11"/>
  <c r="F103" i="11"/>
  <c r="F102" i="11"/>
  <c r="F93" i="11"/>
  <c r="F92" i="11"/>
  <c r="F91" i="11"/>
  <c r="F90" i="11"/>
  <c r="F89" i="11"/>
  <c r="F88" i="11"/>
  <c r="F87" i="11"/>
  <c r="F86" i="11"/>
  <c r="F85" i="11"/>
  <c r="F84" i="11"/>
  <c r="F83" i="11"/>
  <c r="F82" i="11"/>
  <c r="F81" i="11"/>
  <c r="F80" i="11"/>
  <c r="F79" i="11"/>
  <c r="F78" i="11"/>
  <c r="F70" i="11"/>
  <c r="F71" i="11" s="1"/>
  <c r="F64" i="11"/>
  <c r="F63" i="11"/>
  <c r="F62" i="11"/>
  <c r="F52" i="11"/>
  <c r="F53" i="11" s="1"/>
  <c r="F47" i="11"/>
  <c r="F46" i="11"/>
  <c r="F45" i="11"/>
  <c r="F44" i="11"/>
  <c r="F43" i="11"/>
  <c r="F42" i="11"/>
  <c r="F41" i="11"/>
  <c r="F40" i="11"/>
  <c r="F39" i="11"/>
  <c r="F38" i="11"/>
  <c r="F37" i="11"/>
  <c r="F36" i="11"/>
  <c r="F35" i="11"/>
  <c r="F34" i="11"/>
  <c r="F33" i="11"/>
  <c r="F32" i="11"/>
  <c r="F31" i="11"/>
  <c r="F30" i="11"/>
  <c r="F26" i="11"/>
  <c r="F27" i="11" s="1"/>
  <c r="F17" i="11"/>
  <c r="F16" i="11"/>
  <c r="F15" i="11"/>
  <c r="F11" i="11"/>
  <c r="F10" i="11"/>
  <c r="F9" i="11"/>
  <c r="D91" i="8"/>
  <c r="F91" i="8" s="1"/>
  <c r="D90" i="8"/>
  <c r="F90" i="8" s="1"/>
  <c r="D89" i="8"/>
  <c r="F89" i="8" s="1"/>
  <c r="D88" i="8"/>
  <c r="F88" i="8" s="1"/>
  <c r="F87" i="8"/>
  <c r="D86" i="8"/>
  <c r="F86" i="8" s="1"/>
  <c r="D85" i="8"/>
  <c r="F85" i="8" s="1"/>
  <c r="F84" i="8"/>
  <c r="F83" i="8"/>
  <c r="F82" i="8"/>
  <c r="D76" i="8"/>
  <c r="F76" i="8" s="1"/>
  <c r="F77" i="8" s="1"/>
  <c r="F106" i="8" s="1"/>
  <c r="F71" i="8"/>
  <c r="F70" i="8"/>
  <c r="F68" i="8"/>
  <c r="F63" i="8"/>
  <c r="D62" i="8"/>
  <c r="F62" i="8" s="1"/>
  <c r="F57" i="8"/>
  <c r="D56" i="8"/>
  <c r="F56" i="8" s="1"/>
  <c r="D46" i="8"/>
  <c r="F46" i="8" s="1"/>
  <c r="D45" i="8"/>
  <c r="D51" i="8" s="1"/>
  <c r="F51" i="8" s="1"/>
  <c r="F52" i="8" s="1"/>
  <c r="F102" i="8" s="1"/>
  <c r="D44" i="8"/>
  <c r="F44" i="8" s="1"/>
  <c r="D39" i="8"/>
  <c r="F39" i="8" s="1"/>
  <c r="D38" i="8"/>
  <c r="F38" i="8" s="1"/>
  <c r="F33" i="8"/>
  <c r="F34" i="8" s="1"/>
  <c r="F99" i="8" s="1"/>
  <c r="F27" i="8"/>
  <c r="F26" i="8"/>
  <c r="F25" i="8"/>
  <c r="F24" i="8"/>
  <c r="F23" i="8"/>
  <c r="F17" i="8"/>
  <c r="F16" i="8"/>
  <c r="F15" i="8"/>
  <c r="F14" i="8"/>
  <c r="F9" i="8"/>
  <c r="F8" i="8"/>
  <c r="F7" i="8"/>
  <c r="F6" i="8"/>
  <c r="F48" i="9" l="1"/>
  <c r="F65" i="9" s="1"/>
  <c r="F72" i="8"/>
  <c r="F105" i="8" s="1"/>
  <c r="F65" i="11"/>
  <c r="F73" i="11" s="1"/>
  <c r="F144" i="11" s="1"/>
  <c r="F58" i="8"/>
  <c r="F103" i="8" s="1"/>
  <c r="F40" i="8"/>
  <c r="F100" i="8" s="1"/>
  <c r="F14" i="9"/>
  <c r="F121" i="11"/>
  <c r="F22" i="9"/>
  <c r="F27" i="10"/>
  <c r="F44" i="10" s="1"/>
  <c r="F28" i="8"/>
  <c r="F98" i="8" s="1"/>
  <c r="F94" i="11"/>
  <c r="F145" i="11" s="1"/>
  <c r="F105" i="11"/>
  <c r="F18" i="8"/>
  <c r="F97" i="8" s="1"/>
  <c r="F35" i="9"/>
  <c r="F64" i="9" s="1"/>
  <c r="F10" i="8"/>
  <c r="F96" i="8" s="1"/>
  <c r="F64" i="8"/>
  <c r="F104" i="8" s="1"/>
  <c r="F12" i="11"/>
  <c r="F18" i="11"/>
  <c r="F48" i="11"/>
  <c r="F55" i="11" s="1"/>
  <c r="F143" i="11" s="1"/>
  <c r="F135" i="11"/>
  <c r="F147" i="11" s="1"/>
  <c r="F59" i="9"/>
  <c r="F66" i="9" s="1"/>
  <c r="D36" i="10"/>
  <c r="F34" i="10"/>
  <c r="F92" i="8"/>
  <c r="F107" i="8" s="1"/>
  <c r="F45" i="8"/>
  <c r="F47" i="8" s="1"/>
  <c r="F101" i="8" s="1"/>
  <c r="F109" i="8" l="1"/>
  <c r="F23" i="9"/>
  <c r="F63" i="9" s="1"/>
  <c r="F68" i="9" s="1"/>
  <c r="C8" i="12" s="1"/>
  <c r="F127" i="11"/>
  <c r="F146" i="11" s="1"/>
  <c r="F20" i="11"/>
  <c r="D37" i="10"/>
  <c r="F36" i="10"/>
  <c r="F142" i="11" l="1"/>
  <c r="F149" i="11" s="1"/>
  <c r="C7" i="12" s="1"/>
  <c r="D38" i="10"/>
  <c r="F38" i="10" s="1"/>
  <c r="F37" i="10"/>
  <c r="F41" i="10" l="1"/>
  <c r="F45" i="10" s="1"/>
  <c r="F47" i="10" s="1"/>
  <c r="C9"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11" authorId="0" shapeId="0" xr:uid="{96C8D454-DBB2-485A-8699-A53E4ABB7BE3}">
      <text>
        <r>
          <rPr>
            <b/>
            <sz val="8"/>
            <color indexed="81"/>
            <rFont val="Tahoma"/>
            <family val="2"/>
          </rPr>
          <t>PC:</t>
        </r>
        <r>
          <rPr>
            <sz val="8"/>
            <color indexed="81"/>
            <rFont val="Tahoma"/>
            <family val="2"/>
          </rPr>
          <t xml:space="preserve">
L*1,5*0,85</t>
        </r>
      </text>
    </comment>
    <comment ref="B63" authorId="0" shapeId="0" xr:uid="{9C2A8423-734D-4149-B276-6F82F262B5F4}">
      <text>
        <r>
          <rPr>
            <b/>
            <sz val="8"/>
            <color indexed="81"/>
            <rFont val="Tahoma"/>
            <family val="2"/>
          </rPr>
          <t>PC:</t>
        </r>
        <r>
          <rPr>
            <sz val="8"/>
            <color indexed="81"/>
            <rFont val="Tahoma"/>
            <family val="2"/>
          </rPr>
          <t xml:space="preserve">
L*0,85*0,5</t>
        </r>
      </text>
    </comment>
    <comment ref="B64" authorId="0" shapeId="0" xr:uid="{390626E6-1BD0-4AB4-90EB-95F1A541BF1D}">
      <text>
        <r>
          <rPr>
            <b/>
            <sz val="8"/>
            <color indexed="81"/>
            <rFont val="Tahoma"/>
            <family val="2"/>
          </rPr>
          <t>PC:</t>
        </r>
        <r>
          <rPr>
            <sz val="8"/>
            <color indexed="81"/>
            <rFont val="Tahoma"/>
            <family val="2"/>
          </rPr>
          <t xml:space="preserve">
L*1,5*0,85</t>
        </r>
      </text>
    </comment>
    <comment ref="B103" authorId="0" shapeId="0" xr:uid="{F37E4620-F311-4ECA-8285-3C26ECFF9ED6}">
      <text>
        <r>
          <rPr>
            <b/>
            <sz val="8"/>
            <color indexed="81"/>
            <rFont val="Tahoma"/>
            <family val="2"/>
          </rPr>
          <t>PC:</t>
        </r>
        <r>
          <rPr>
            <sz val="8"/>
            <color indexed="81"/>
            <rFont val="Tahoma"/>
            <family val="2"/>
          </rPr>
          <t xml:space="preserve">
L*0,85*0,5</t>
        </r>
      </text>
    </comment>
    <comment ref="B104" authorId="0" shapeId="0" xr:uid="{2C12B58D-B2FF-47E1-BD74-4AE7F662AAA1}">
      <text>
        <r>
          <rPr>
            <b/>
            <sz val="8"/>
            <color indexed="81"/>
            <rFont val="Tahoma"/>
            <family val="2"/>
          </rPr>
          <t>PC:</t>
        </r>
        <r>
          <rPr>
            <sz val="8"/>
            <color indexed="81"/>
            <rFont val="Tahoma"/>
            <family val="2"/>
          </rPr>
          <t xml:space="preserve">
L*1,5*0,85</t>
        </r>
      </text>
    </comment>
  </commentList>
</comments>
</file>

<file path=xl/sharedStrings.xml><?xml version="1.0" encoding="utf-8"?>
<sst xmlns="http://schemas.openxmlformats.org/spreadsheetml/2006/main" count="670" uniqueCount="349">
  <si>
    <t>PUNËT NDËRTIMORE</t>
  </si>
  <si>
    <t>PUNËT PARAPREGADITORE</t>
  </si>
  <si>
    <t>POS</t>
  </si>
  <si>
    <t>PËRSHKRIMI I PUNËVE</t>
  </si>
  <si>
    <t>NJËSIA</t>
  </si>
  <si>
    <t>SASIA</t>
  </si>
  <si>
    <t>ÇMIMI/NJËSI</t>
  </si>
  <si>
    <t>SHUMA</t>
  </si>
  <si>
    <t>Shqyrtimi I elaboratit Gjeomekanik dhe punimi I llogarisë statike bazuar ne rezultatet e shpimeve gjeomekanike (nëse ka ndryshime nga projekti bazë).</t>
  </si>
  <si>
    <t>copë</t>
  </si>
  <si>
    <t>Rrethimi dhe sigurimi i punishtes me konstruksion metalik dhe llamarin te zinguar me lartesi 2.0m ne ter perimetrin dhe shenjezimi informativ me dim 1.5x2.0m e punuar nga profili i hekurit dhe llamarina. Organizimi i punishtes dhe depove, furnizimi me material dhe ndërtimi i rrjetit të përkohshëm të ujësjellësit, kanalizimit, rrjetit elektrik dhe ndriçimit të kantierit, vendosja e kontejnerit për zyren e menaxhimit të projektit dhe vendosja e WC kabinave për nevojat e punëtorëve.</t>
  </si>
  <si>
    <t>komplet</t>
  </si>
  <si>
    <t>Pozicionimi gjeodezik dhe shënjëzimi i objektit për ndërtim</t>
  </si>
  <si>
    <t xml:space="preserve">Pastrimi i tërësishëm i objektit dhe terenit rreth objektit pas përfundimit të punimeve nga të gjitha ndërtimet e përkohshme, rrethojat, mbeturinat inerte dhe ambalazhet e paketimet e materialeve, etj.  </t>
  </si>
  <si>
    <t>TOTAL POZICIONI</t>
  </si>
  <si>
    <t>2</t>
  </si>
  <si>
    <t xml:space="preserve">PUNËT E DHEUT DHE ZHAVORIT  </t>
  </si>
  <si>
    <t>2.1</t>
  </si>
  <si>
    <r>
      <t xml:space="preserve">Gërmimi i shtresës së humusit dhe dheut me trashësi 120cm  në tërë sipërfaqen e paraparë për pozicionimin e objektit. Në çmim duhet të përfshihet edhe transportimi i dheut të gërmuar deri në deponinë e përcaktuar nga autoritetet komunale në distancë deri 10 km. 
</t>
    </r>
    <r>
      <rPr>
        <b/>
        <sz val="11"/>
        <rFont val="Arial Narrow"/>
        <family val="2"/>
      </rPr>
      <t>Vërejtje:</t>
    </r>
    <r>
      <rPr>
        <sz val="11"/>
        <rFont val="Arial Narrow"/>
        <family val="2"/>
      </rPr>
      <t xml:space="preserve"> Sasia e shënuar paraqet vëllimin e ngjeshur ku nuk është marrë parasysh koeficienti i shkriftësisë.
Vërejtje: Një sasi e dheut duhet të mbetet në punishte për mbushjet eventuale dhe modelimin e oborrit.</t>
    </r>
  </si>
  <si>
    <r>
      <t>m</t>
    </r>
    <r>
      <rPr>
        <vertAlign val="superscript"/>
        <sz val="11"/>
        <rFont val="Arial Narrow"/>
        <family val="2"/>
      </rPr>
      <t>3</t>
    </r>
  </si>
  <si>
    <t>2.2</t>
  </si>
  <si>
    <t xml:space="preserve">Furnizimi me material dhe punimi i tamponit nga zhavori me trashësi t=50-70 cm me fraksion 0-400mm në tërë gjerësinë e kanaleve të hapura  rreth mureve perimetrike të themeleve dhe nën bërthamën e ashensoritd uke përfshirë edhe nivelimin dhe ngjeshjen me mekanizëm deri në arritjen e kompaktësisë  Ms=60 MPa. 
</t>
  </si>
  <si>
    <t>2.3</t>
  </si>
  <si>
    <t xml:space="preserve">Furnizimi me material dhe punimi i tamponit nga zhavori me trashësi t=25-30 cm me fraksion 0-63mm në tërë gjerësinë e kanaleve të hapura  rreth mureve perimetrike të themeleve dhe nën bërthamën e ashensoritd uke përfshirë edhe nivelimin dhe ngjeshjen me mekanizëm deri në arritjen e kompaktësisë  Ms=70 MPa. 
</t>
  </si>
  <si>
    <t>2.4</t>
  </si>
  <si>
    <t xml:space="preserve">Furnizimi me material dhe punimi i tamponit nga zhavori me trashësi t=10-15cm me fraksion 0-31.5mm në tërë gjerësinë e kanaleve të hapura  rreth mureve perimetrike të themeleve dhe nën bërthamën e ashensoritd uke përfshirë edhe nivelimin dhe ngjeshjen me mekanizëm deri në arritjen e kompaktësisë  Ms=80 MPa. 
</t>
  </si>
  <si>
    <t>3</t>
  </si>
  <si>
    <t>PUNËT E BETONIT</t>
  </si>
  <si>
    <r>
      <rPr>
        <b/>
        <sz val="11"/>
        <rFont val="Arial Narrow"/>
        <family val="2"/>
      </rPr>
      <t xml:space="preserve">VËREJTJE 1:
</t>
    </r>
    <r>
      <rPr>
        <sz val="11"/>
        <rFont val="Arial Narrow"/>
        <family val="2"/>
      </rPr>
      <t xml:space="preserve">Punëkryesi është i obliguar që të merr mostrat e betonit për çdo 'parti' betoni, të kujdeset për mirëmbajtjen e tyre, dërgimin në laboratore të specializuara për shqyrtimet e nevojshme dhe sigurimin e raporteve përkatëse për të gjitha mostrat.  
</t>
    </r>
    <r>
      <rPr>
        <b/>
        <sz val="11"/>
        <rFont val="Arial Narrow"/>
        <family val="2"/>
      </rPr>
      <t>VËREJTJE 2:</t>
    </r>
    <r>
      <rPr>
        <sz val="11"/>
        <rFont val="Arial Narrow"/>
        <family val="2"/>
      </rPr>
      <t xml:space="preserve"> 
Për pozicionet e parapara të betonohen me shtesa të specifikuara si më poshtë punëkryesi obligohet që të veproj sipas udhëzimeve të prodhuesit duke ju përmbajtur reçetës së përzierjes, duke respektuar raportet e përzierjes ujë-çimento-agregat ndërsa aditivet e kërkuara duhet të shtohen në mikser pas ardhjes në punishte në praninë e organit mbikqyrës.  </t>
    </r>
  </si>
  <si>
    <t>3.1</t>
  </si>
  <si>
    <t>Furnizimi me material dhe punimi i bazës për mbështetjen e elementeve të lidhura të armaturës së themeleve perimetrike. Betonimi të bëhet me beton të varfër të markës c-16/20MPa me trashësi min 10cm mbi tamponin e zhavorit, duke përfshirë edhe nivelimin horizontal. Gjerësia e betonimit të jetë së paku nga 10 cm më e gjerë në të dy anët e shputës së themeleve.</t>
  </si>
  <si>
    <t>3.2</t>
  </si>
  <si>
    <t xml:space="preserve">Furnizimi me material, kallëpimi ,dhe betonimi i thermel pllakës. Betonimi të bëhet me beton të markës c-25/30MPa me aditiv kristalor për arritjen e  papërshkrueshmërisë nga uji, në masën 1 kg për çdo 100 kg të çimentos. Në çmim të përfshihen të gjitha mjetet lidhëse, distancuesit dhe kallëpet e nevojshme e nevojshme për realizimin e pozicionit.
 </t>
  </si>
  <si>
    <t>3.3</t>
  </si>
  <si>
    <t xml:space="preserve">Furnizimi me material, kallëpimi dhe betonimi i shtyllave. Betonimi të bëhet me beton të markës c-30/37MPa. Në çmim të përfshihen të gjitha mjetet lidhëse, distancuesit dhe kallëpet e nevojshme e nevojshme për realizimin e pozicionit.
</t>
  </si>
  <si>
    <t>3.4</t>
  </si>
  <si>
    <t xml:space="preserve">Furnizimi me material, kallëpimi dhe betonimi i pllakave meskatëshe me trashësi 20 cm (niveli + 3.00 dhe +6.00), . Betonimi të bëhet me beton të markës c-25/30. Në çmim të përfshihen të gjitha mjetet lidhëse, distancuesit dhe kallëpet e nevojshme e nevojshme për realizimin e pozicionit.
</t>
  </si>
  <si>
    <t>3.5</t>
  </si>
  <si>
    <t>Furnizimi me material, kallëpimi dhe betonimi i trajeve mbetja nga pllaka me dimensione . Betonimi të bëhet me beton të markës c-25/30. Në çmim të përfshihen të gjitha mjetet lidhëse, distancuesit dhe kallëpet e nevojshme e nevojshme për realizimin e pozicionit.</t>
  </si>
  <si>
    <t>4</t>
  </si>
  <si>
    <t>PUNËT E ARMIMIT</t>
  </si>
  <si>
    <t>Furnizimi me material, prerja, lakimi dhe lidhja e armaturës për formimin e elementeve të armaturës së brinjëzuar  sipas planeve dhe specifikimeve të armaturës. Të gjitha armaturat duhet të jenë të kualitetit B500B, sipas standardit EN-10080 dhe duhet jenë të pastra nga korozioni. Në çmim të përfshihet përdorimi i distancerave të llojeve të ndryshme në varësi të pozicionit me qëllim të arritjes së trashësisë së duhur të shtresës mbrojtëse.</t>
  </si>
  <si>
    <t>4.1</t>
  </si>
  <si>
    <t xml:space="preserve">Nga Ø8 deri nëØ 20   </t>
  </si>
  <si>
    <t>kg</t>
  </si>
  <si>
    <t>PUNËT E MURATIMIT</t>
  </si>
  <si>
    <t>TOTAL</t>
  </si>
  <si>
    <t>5.1</t>
  </si>
  <si>
    <t>Furnizimi me material dhe muratimi i mureve me trashësi 25 me blloqe të argjilës së pjekur, Giter G5 të lidhura me llaq të fituar me përzierjen e rërës me lëndë lidhëse të gatshme në raport 3:1. Fuga horizontale në mes të mureve dhe trarëve dhe pllakës të mbushet me shkumë montuese poliuretani për shtangim.</t>
  </si>
  <si>
    <t>5.2</t>
  </si>
  <si>
    <t>Furnizimi me material dhe muratimi i mureve me trashësi 12 cm me blloqe të argjilës së pjekur, Giter G5 të lidhura me llaq të fituar me përzierjen e rërës me lëndë lidhëse të gatshme në raport 3:1. Fuga horizontale në mes të mureve dhe trarëve dhe pllakës të mbushet me shkumë montuese poliuretani për shtangim.</t>
  </si>
  <si>
    <t>PUNËT E SUVATIMIT</t>
  </si>
  <si>
    <t>6.1</t>
  </si>
  <si>
    <t>Furnizimi me material dhe suvatimi i sipërfaqeve të brendshme të mureve në të gjitha kthinat në përdhesë dhe katin e parë si dhe suvatimi i plafoneve në kthinat pa plafon të lëshuar, me material/llaç të parapërzier (gëlqere+çimento+agregat) ose me material të ngjashëm me trashësi 15 mm. Në çmim të përfshihet trajtimi paraprak i bazës me llaç sprucues ose material të ngjashëm, listellat metalike për caktimin e trashësisë së llaqit, këndoret metalike, listellat dilatuese (anputzlesite) nga plastika me rrjetë armimi dhe shirit vetngjitës për dyer dhe dritare dhe mbrojtja e të gjitha pozicioneve të zdrukthtarisë me folie të PVC-së si dhe rrjeta e PVC-së me fije qelqi për përforcimin e llaçit në çdo pjesë ku kalohet nga një material në tjetrin si blloqe-beton.</t>
  </si>
  <si>
    <r>
      <t>m</t>
    </r>
    <r>
      <rPr>
        <vertAlign val="superscript"/>
        <sz val="11"/>
        <rFont val="Arial Narrow"/>
        <family val="2"/>
      </rPr>
      <t>2</t>
    </r>
  </si>
  <si>
    <t>6.2</t>
  </si>
  <si>
    <t>Furnizimi me material dhe finalizimi i mureve dhe plafonit të kthinave teknike me llaq finalizues të hollë të parapërzier me strukturë (gëlqere + çimento + agregat i imët).</t>
  </si>
  <si>
    <t>6.3</t>
  </si>
  <si>
    <t>Furnizimi me material dhe patinimi i mureve me dy shtresa glet-masë  në të gjitha kthinat në nivelin e përdhesës dhe katit 1 të përcaktuara me projekt.</t>
  </si>
  <si>
    <t>PUNËT E NGJYROSJES</t>
  </si>
  <si>
    <t>7.1</t>
  </si>
  <si>
    <t>Furnizimi me material dhe ngjyrosja e mureve të patinuara  me dy shtresa ngjyrë me bazë poliuretani me aftësi të madhe të pastrimit. Para ngjyrosjes duhet të bëhet trajtimi adekuat i sipërfaqes me lyerje bazë/primer për enterier për reduktimin e shkallës së apsorbimit të bazës, për përmirësimin e shkallës së ngjitjes, etj.</t>
  </si>
  <si>
    <t>PUNËT E TERMOIZOLIMIT, NIVELIZIMIT  DHE VESHJEVE TË DYSHEMESË</t>
  </si>
  <si>
    <t>8.1</t>
  </si>
  <si>
    <r>
      <t>Furnizimi me material dhe punimi i nivelizimit në të gjitha kthinat e brendshme me dysheme nga pllakat qeramikës duke përfshirë shtresën ndarëse nga folia adekuate e aluminit me veti të reflektimit të nxehtësisë për ngrohje në dysheme, shtresat termoizoluese dhe zëizoluese si dhe shiritin perimetrik nga polietileni me trashësi 5 mm në kontakt me muret si në detaje për pengimin e përcjelljes së zërit struktural. 
Në çmim të përfshihet realizimi me shtresat në vijim:
• Estrih | t=5 cm
• Folie/nënshtresë alumini për ngrohje gypore në dysheme
• Termoizolim|</t>
    </r>
    <r>
      <rPr>
        <b/>
        <sz val="11"/>
        <rFont val="Arial Narrow"/>
        <family val="2"/>
      </rPr>
      <t xml:space="preserve"> EPS® A100</t>
    </r>
    <r>
      <rPr>
        <sz val="11"/>
        <rFont val="Arial Narrow"/>
        <family val="2"/>
      </rPr>
      <t xml:space="preserve"> | t=3 cm
• Termoizolim| </t>
    </r>
    <r>
      <rPr>
        <b/>
        <sz val="11"/>
        <rFont val="Arial Narrow"/>
        <family val="2"/>
      </rPr>
      <t>EPS® T650</t>
    </r>
    <r>
      <rPr>
        <sz val="11"/>
        <rFont val="Arial Narrow"/>
        <family val="2"/>
      </rPr>
      <t xml:space="preserve">  | t= 2 cm</t>
    </r>
  </si>
  <si>
    <t>8.2</t>
  </si>
  <si>
    <r>
      <t>Furnizimi me material dhe punimi i nivelizimit në të gjitha kthinat e brendshme me dysheme nga epoxy përfshirë shtresën ndarëse nga folia adekuate e aluminit me veti të reflektimit të nxehtësisë për ngrohje në dysheme, shtresat termoizoluese dhe zëizoluese si dhe shiritin perimetrik nga polietileni me trashësi 5 mm në kontakt me muret si në detaje për pengimin e përcjelljes së zërit struktural. 
Në çmim të përfshihet realizimi me shtresat në vijim:
• Estrih | t=5 cm
• Folie/nënshtresë alumini për ngrohje gypore në dysheme
• Termoizolim|</t>
    </r>
    <r>
      <rPr>
        <b/>
        <sz val="11"/>
        <rFont val="Arial Narrow"/>
        <family val="2"/>
      </rPr>
      <t xml:space="preserve"> EPS® A100</t>
    </r>
    <r>
      <rPr>
        <sz val="11"/>
        <rFont val="Arial Narrow"/>
        <family val="2"/>
      </rPr>
      <t xml:space="preserve"> | t=3 cm
• Termoizolim| </t>
    </r>
    <r>
      <rPr>
        <b/>
        <sz val="11"/>
        <rFont val="Arial Narrow"/>
        <family val="2"/>
      </rPr>
      <t>EPS® T650</t>
    </r>
    <r>
      <rPr>
        <sz val="11"/>
        <rFont val="Arial Narrow"/>
        <family val="2"/>
      </rPr>
      <t xml:space="preserve">  | t= 2 cm</t>
    </r>
  </si>
  <si>
    <r>
      <t>m</t>
    </r>
    <r>
      <rPr>
        <vertAlign val="superscript"/>
        <sz val="11"/>
        <rFont val="Arial Narrow"/>
        <family val="2"/>
      </rPr>
      <t>3</t>
    </r>
    <r>
      <rPr>
        <sz val="11"/>
        <color theme="1"/>
        <rFont val="Calibri"/>
        <family val="2"/>
        <scheme val="minor"/>
      </rPr>
      <t/>
    </r>
  </si>
  <si>
    <t>Total pos</t>
  </si>
  <si>
    <t>9</t>
  </si>
  <si>
    <t>PUNËT E QERAMIKËS | PORCELANIT | GRANITIT | KUARCIT |</t>
  </si>
  <si>
    <t>9.1</t>
  </si>
  <si>
    <t xml:space="preserve">Furnizimi me material dhe mveshja e dyshemesë së kthinave teknike me pllaka të paglazuara porcelani me dimensione, ngjyrë dhe teksturë/dizajn të përzgjidhen në koordinim me organin mbikqyrës të përcaktuar nga investitori. Pllakat duhet të jenë rezistente ndaj rrëshqitjes të klasit min.R12, rezistente ndaj ndryshimeve të temperaturës, rezistente ndaj ngricave, me shkallë të vogël të thithjes së lagështisë, rezistente ndaj abrazionit dhe të përshtatshme për frekuentim të madh me këpucë në ambiente publike, rezistente ndaj kemikaljeve dhe ndaj krijimit të njollave.
Ngjitja e pllakave të bëhet me ngjitës kualitativ fleksibil dhe hidroizolues me fuga të gjera 4 mm. Masa për mbushjen e fugave duhet të jetë kualitative, fleksibile dhe rezistente ndaj ujit. Në çmim të përfshihen listellat këndore nga alumini si dhe izolimi i fugave punuese me silikon sanitar rezistent ndaj mykut. </t>
  </si>
  <si>
    <t>9.2</t>
  </si>
  <si>
    <t>Furnizimi me material dhe ngjitja e pllakave të kuarcit për parapetin e të gjitha dritareve. Pllakat duhet të ngjiten me ngjitës adekuat për kuarc dhe në anën e poshtme duhet të kenë të gdhendura kanalet për pengimin e rrjedhjes së ujit në drejtim të murit. Parapeti aty ku është e mundur të realizohet me 1 pllakë të vetme (pa vazhdime). Në çmim të përfshihet edhe mbyllja e fugave me shirita ekspandues hidroizolues dhe silikon sanitar.  
Trashësia    2 cm
Gjerësia   25 cm (3 cm duhet të dalin jashtë murit)
Ngjyra e bardhë</t>
  </si>
  <si>
    <r>
      <t>m</t>
    </r>
    <r>
      <rPr>
        <vertAlign val="superscript"/>
        <sz val="11"/>
        <rFont val="Arial Narrow"/>
        <family val="2"/>
      </rPr>
      <t>l</t>
    </r>
  </si>
  <si>
    <t>10</t>
  </si>
  <si>
    <t>PUNËT E ZDRUKTHTARISË | DYERT, DRITARET DHE ELEMENTET TJERA</t>
  </si>
  <si>
    <t>10.1</t>
  </si>
  <si>
    <t xml:space="preserve">Furnizimi (Punimi) dhe montimi i dyerve  , te punuara prej profilave PVC ( t=7cm)  , me xhamezim termopan (4+12+4 mm), te paisura me mekanizem kualitativ  qe ofron  Hapje-Mbyllje zonale , sipas detajeve(skemave te bravarise ) . Te gjitha dyert e jashtme dhe dritaret duhet te paisen me roleta  me mekanizem manual , nga po i njejti material PVC, te te njejtit sistem. Eshte obligim I punekryesit qe matjet e gabariteve te dritareve ti beje para prodhimit, ne menyre qe te shmangen gabimet eventuale.. llogaritja sipas metrave katrore. Para fillimit te punimit te dritareve dhe dyerve te konsultohet organi mbikeqyres per aprovimin e mostres.  DIm 90*210                                                       </t>
  </si>
  <si>
    <t xml:space="preserve">Furnizimi (Punimi) dhe montimi dritareve  , te punuara prej profilave PVC ( t=7cm)  , me xhamezim termopan (4+12+4 mm), te paisura me mekanizem kualitativ  qe ofron  Hapje-Mbyllje zonale , sipas detajeve(skemave te bravarise ) . Te gjitha dyert e jashtme dhe dritaret duhet te paisen me roleta  me mekanizem manual , nga po i njejti material PVC, te te njejtit sistem. Eshte obligim I punekryesit qe matjet e gabariteve te dritareve ti beje para prodhimit, ne menyre qe te shmangen gabimet eventuale.. llogaritja sipas metrave katrore. Para fillimit te punimit te dritareve dhe dyerve te konsultohet organi mbikeqyres per aprovimin e mostres.    </t>
  </si>
  <si>
    <t>Dritare me dimesnione:1.5*1.00</t>
  </si>
  <si>
    <t>Furnizimi dhe vendosja e dyerve rreshqitese te garazhdave me dimesnione:4.00*5.00 me te gjitha elementet perkatese</t>
  </si>
  <si>
    <t>11</t>
  </si>
  <si>
    <t>Punet e termoziolimit te jashtem -fasada</t>
  </si>
  <si>
    <r>
      <t xml:space="preserve">Termoizolimi I mureve perimetrike per palestren sportive dhe shkollen me stiropor t=10 cm .  Furnizimi trasnporti dhe punimi I ''DEMIT'' Fasadës me këto shtresa: Ngjitës, Stiropor N4 </t>
    </r>
    <r>
      <rPr>
        <b/>
        <sz val="11"/>
        <rFont val="Arial Narrow"/>
        <family val="2"/>
      </rPr>
      <t>T= 10 cm</t>
    </r>
    <r>
      <rPr>
        <sz val="11"/>
        <rFont val="Arial Narrow"/>
        <family val="2"/>
      </rPr>
      <t xml:space="preserve"> , TIPLLA,  Ngjitës ,Rrjetë plastike adekuate ,Ngjitës ,Fasadex 1.5  mm full e plastifikuar me  ngjyre te bardhe .                                                                      Gjate vendosjes se pllakave te stiroporit te  perdoren tipllat dhe shkuma ekspanduese ne menyre qe te ofrohet shtangim sa me I madh I pllakave te stiroporit per muri.Ne kete pozicion parashihet hapja e fugave horizontale  sipas projektit me dimensione 3*2 cm, keshtuqe duhet te kihet parasysh se ne disa pozicione duhet te punohet  me Termoizolim N4 -  8+2 cm .Poashtu Punimi I pikoreve te fasades rreth objektit  ne nivelin 0.0 m </t>
    </r>
  </si>
  <si>
    <t>m2</t>
  </si>
  <si>
    <t>12</t>
  </si>
  <si>
    <t>Punet e kulmit</t>
  </si>
  <si>
    <t>Furnizimi me material te nevojshem dhe punimi I konstruksionit te kulmit, i realizuar me lende druri (halor kat.II), me prerje terthore 12/12cm dhe mahi 10/12cm me distance aksiale ~70cm, sipas detajeve te projektit. Ne pozicion perfshihet I tere materiali hargjues si Gozhdat, kllamfat, bulonat e te ngjashme.Shtyllat e drurit me dim. 12*12 te vendosura ne distanca jo me te medha se 4 m te perforcuara me qeprate dhe vute.Trarezat me dim. 10*12 cm.  Llogaria behet per (m2), te Bazes se Kulmit.</t>
  </si>
  <si>
    <t>m²</t>
  </si>
  <si>
    <t>Termoizolimi i pllakes se katit nga siper.-Furnizimi dhe  vendosja  e  pllakave  toksore   termoizoluese „Stiropor“ , të trashësisë 10cm, nga shkuma e ekstraduruar polistorike. Stiropor pllakat vendosi sikur termoizolues sipas udhëzimit të prodhuesit dhe detajeve të projektit.Fugat ndermjet pllakave te stiroporit te mbushen me shkume ekspanduese . Llogaria sipas të termoizolimit të përfunduar. Llogaria përfundimtare bëhet sipas madhësive të vërteta të kryera. Termoizolimi (stirpor) horizontal d=10cm</t>
  </si>
  <si>
    <t>Furnizimi me material dhe punimi I shtreses rrafshuese , Estrihut . Estrihu bëhet nga mallteri i qimentos 1:3 me rrafshim të sipërfaqes së epërme. Armirohet me rabic thurrje(ose fibra),të vendosur  në  mes të shtresës.   Para vendosjes së estrihut duhet fshirë  mirë dyshemeja . Duhet kujdesur për nivelizim deri sa të forcohet. Në çmim duhet llogaritur edhe vendosjen e foljes PVC-mbi stiropor . Llogaria sipas  nivelizimit qimentor të kryer. Llogaria përfundimtare bëhet sipas sasive të bëra realisht.</t>
  </si>
  <si>
    <t>Furnizimi dhe montimi mbi mahi I dyshemese me llamperi druri t=18mm</t>
  </si>
  <si>
    <t>Furnizimi dhe montimi I folies difuzive (Lamintek 14, Unofelt apo te ngjashme) me pershkelje 10cm, mbi dyshemene prej llamperie, fiksimi I se ciles behet me "Kontralistela" 1x4cm, mbi qdo mahi ne drejtim te tyre.</t>
  </si>
  <si>
    <t>Furnizimi dhe montimi I listelave horizontale, prej druri, me prerje 3x5cm, Vazhdimi I tyre behet vetem "Mbi mahi"</t>
  </si>
  <si>
    <t>m'</t>
  </si>
  <si>
    <t>Furnizimi dhe montimi I mbuleses prej llamarinës së valëzuar me profil terthor trapez, me trashesi 0.4 mm me ngjyre te hirte e shtrese antikondenzuese . Llogaria behet per (m2) te bazes se Kulmit.Ne kete pozicion perfshihet edhe mveshja e atikes me llamarine sipas detalit arkitektonik.(Lartesia e atikes =120 cm)</t>
  </si>
  <si>
    <t>Furnizimi dhe montimi I mbuleses se atikes -''kapakut'' prej llamarinës me ngjyre te zeze e plastifikuar e vendosur mbi mure me ane te mbajtesave metalik te cilet paraprakisht duhet ankeruar ne cerkllazhin e betonit . Gjeresia e kapakut duhet te jete 41 cm.(duke u bazuar ne shtresat termoizoluese te objeketit dhe trashesine e murit ) shif detalin e atikes ne fazen e arkitektures .</t>
  </si>
  <si>
    <t xml:space="preserve">Furnizimi dhe montimi I ullukve vertikal, te punuar prej llamarines se plastifikuar e te ngjyrosur, δ=0,7mm me Ø12.0 cm , prerje terthore rrethore me ngjyre te bardhe.Ne pozicion perfshihen te gjitha veprimet e nevojshme per kete lloj pune, si mbajtësit e ulluqeve, kokat e vertikaleve, kthesat, saldimi, e te ngjashme.Mbajtësit e plastifikuar duhet vendosur në distanca 200 cm.  </t>
  </si>
  <si>
    <t>Furnizimi me material dhe montimi i ulluqeve horizontale si në detal me dimensione 25x25 cm. Në cmim te llogariten 10 vrima me fyta për kyqje në ulluqet vertikale dhe silikoni kualitativ "wurth"/ ose ekuivalent.</t>
  </si>
  <si>
    <t>m’</t>
  </si>
  <si>
    <t xml:space="preserve">UJËSJELLËSI, KANALIZIMI DHE SANITARIA </t>
  </si>
  <si>
    <t>1. INSTALIMET E UJËSJELLËSIT</t>
  </si>
  <si>
    <t xml:space="preserve">  A - UJËSJELLËSI I JASHTËM</t>
  </si>
  <si>
    <t>N.r.</t>
  </si>
  <si>
    <t xml:space="preserve">Pershkrimi </t>
  </si>
  <si>
    <t>Nj.M.</t>
  </si>
  <si>
    <t>Sasia</t>
  </si>
  <si>
    <t>Çmimi €</t>
  </si>
  <si>
    <t>Shuma €</t>
  </si>
  <si>
    <t>I</t>
  </si>
  <si>
    <t>PUNËT E DHEUT</t>
  </si>
  <si>
    <t xml:space="preserve"> Gërmimi me dorë dhe me makina, dheu është i kateg. së III-të dhe IV-të në proporcion 90% dhe 10%. Tehet e kanaleve duhet të gërmohën në formë të rregullt dhe të përpunohet fundi i kanalit. Dheu i mihur duhet të menjanohet larg kanalit në largësi  min. 1,00 m'.
- Gërmimi me makina në thellësinë mesatare të kanalit deri në 0,80 m', kurse me gjërësi 0,60 m', </t>
  </si>
  <si>
    <t>m³</t>
  </si>
  <si>
    <t xml:space="preserve"> Furnizimi, shtrierja dhe mbulimi i gypave me shtresë rëre dhe zhavori, sipas detajit ne projekt.</t>
  </si>
  <si>
    <t xml:space="preserve"> Mbushja dhe mbulimi i kanalit me materialin e gërmuar duke e ngjeshur në shtresa 20-30 cm. </t>
  </si>
  <si>
    <t xml:space="preserve">PUNËT E DHEUT: </t>
  </si>
  <si>
    <t>II</t>
  </si>
  <si>
    <t>GYPAT E UJËSJELLËSIT</t>
  </si>
  <si>
    <t xml:space="preserve">Gypi i polietilenit HDPE-100  SDR 17, PN-10 bar për furnizimin Ø32 mm duke përfshirë të gjitha pjesët e nevojshme fazonike Pagesa bëhet për 1 m' të gypit të montuar komplet. </t>
  </si>
  <si>
    <t xml:space="preserve">Gypi i polietilenit HDPE-100  SDR 17, PN-10 bar për furnizimin Ø22 mm duke përfshirë të gjitha pjesët e nevojshme fazonike Pagesa bëhet për 1 m' të gypit të montuar komplet. </t>
  </si>
  <si>
    <t>Furnizimi dhe montimi i puesetes kontrolluese me te gjitha pjeset fazonike sipas detalit ne projekt</t>
  </si>
  <si>
    <t>Gjithësej gypat e ujësjellësit</t>
  </si>
  <si>
    <t>A</t>
  </si>
  <si>
    <t xml:space="preserve">UJËSJELLËSI I JASHTËM: </t>
  </si>
  <si>
    <t xml:space="preserve">  B - UJËSJELLËSI I BRENDSHËM</t>
  </si>
  <si>
    <t xml:space="preserve"> Furnizimi dhe montimi i gypave për ujësjellës Xhakomini te prodhuesit Italian duke përfshirë të gjitha pjesët e nevojshme fazonike. Pagesa bëhet për 1 m' të gypit të montuar komplet.                                                                                                                                                 </t>
  </si>
  <si>
    <t xml:space="preserve">Gyp Xhakomini Ø16 mm  </t>
  </si>
  <si>
    <t>PJESËT FAZONIKE TË UJËSJELLËSIT</t>
  </si>
  <si>
    <t>Redukues Ø22/16</t>
  </si>
  <si>
    <t xml:space="preserve">Pershtates Ø16-RP 1/2'' </t>
  </si>
  <si>
    <t>Koka njëshe  Ø16-RP 1/2''</t>
  </si>
  <si>
    <t xml:space="preserve">Mbajtes te kokave </t>
  </si>
  <si>
    <t>Kutia 40 (U)</t>
  </si>
  <si>
    <t>Kolektor 3D 3/4''-1/2''</t>
  </si>
  <si>
    <t xml:space="preserve">Ventill sferik 1/2 '' full flow me holander </t>
  </si>
  <si>
    <t>Nipell e dyfishte 1/2''</t>
  </si>
  <si>
    <t>Nipell e dyfishte 3/4''</t>
  </si>
  <si>
    <t>Gjysemlidhese 3/4''</t>
  </si>
  <si>
    <t>Mbylles 1/2''</t>
  </si>
  <si>
    <t>Brinox 1/2 M- 1/2 F L=40cm</t>
  </si>
  <si>
    <t xml:space="preserve">Manometer per testim </t>
  </si>
  <si>
    <t xml:space="preserve">Fije lini </t>
  </si>
  <si>
    <t>Paste hermetike</t>
  </si>
  <si>
    <t>Shkum pa presion</t>
  </si>
  <si>
    <t>Shirit fiksues</t>
  </si>
  <si>
    <t>Gozhda fiksuese per shirit</t>
  </si>
  <si>
    <t>GJITHËSEJ PJESËT FAZONIKE</t>
  </si>
  <si>
    <t>III</t>
  </si>
  <si>
    <t>PUNËT E INSTALIMIT TE UJËMATËSVE</t>
  </si>
  <si>
    <t xml:space="preserve">Furnizimi dhe montimi i ujëmatësit me të gjitha pjesët e nevojshme fazonike (valvula, holindera, T lidhese, gjysëmlidhëse si dhe pjesë tjera fazonike të nevojshme për egzekutim) </t>
  </si>
  <si>
    <t>Ujëmatës 1''</t>
  </si>
  <si>
    <t>UJËMATËSIT:</t>
  </si>
  <si>
    <t>B</t>
  </si>
  <si>
    <t xml:space="preserve"> UJËSJELLËSI I BRENDSHËM: </t>
  </si>
  <si>
    <t>2. INSTALIMET E KANALIZIMIT FEKAL</t>
  </si>
  <si>
    <t>A - KANALIZIMI I JASHTËM FEKAL</t>
  </si>
  <si>
    <t>PUNËT E DHEUT - KANALIZIMI I JASHTËM</t>
  </si>
  <si>
    <t xml:space="preserve"> Gërmimi me dorë dhe me makina, dheu është i kateg. së III-të dhe IV-të në proporcion 90% dhe 10%. Tehet e kanaleve duhet të gërmohën në formë të rregullt dhe të përpunohet fundi i kanalit. Dheu i mihur duhet të menjanohet larg kanalit në largësi  min. 1,00 m'.
- Gërmimi me makina në thellësinë mesatare të kanalit deri në 2,5 m', kurse gjërësia varet nga profili (Ø) i gypit, </t>
  </si>
  <si>
    <t xml:space="preserve"> Furnizimi, shtrierja dhe mbulimi i gypave me shtresë  rëre dhe zhavori, sipas detajit ne projekt.</t>
  </si>
  <si>
    <t>Gjithësejt  punët e Dheut :</t>
  </si>
  <si>
    <t xml:space="preserve">GYPAT E KANALIZIMIT </t>
  </si>
  <si>
    <t>Furnizimi dhe montimi i gypave për  kanalizim të jashtëm "GYPA TË BRINJËZUAR", duke përfshirë të gjitha pjesët e nevojshme fazonike Pagesa bëhet për 1 m' të gypit të montuar komplet:</t>
  </si>
  <si>
    <t>Gyp i brinjëzuar Ф125</t>
  </si>
  <si>
    <t>IV</t>
  </si>
  <si>
    <t>Gjithësejt  gypat e kanalizimit</t>
  </si>
  <si>
    <t>KANALIZIMI I JASHTËM FEKAL</t>
  </si>
  <si>
    <t>B - KANALIZIMI I BRENDSHËM FEKAL</t>
  </si>
  <si>
    <t>GYPAT DHE PJESËT FAZONIKE</t>
  </si>
  <si>
    <t>Gyp  PVC Ф50/25</t>
  </si>
  <si>
    <t>Gyp  PVC Ф50/50</t>
  </si>
  <si>
    <t>Gyp  PVC Ф110/25</t>
  </si>
  <si>
    <t>Gyp  PVC Ф110/50</t>
  </si>
  <si>
    <t>Gyp  PVC Ф110/100</t>
  </si>
  <si>
    <t>Gyp  PVC Ф110/300</t>
  </si>
  <si>
    <t>Kthesë  PVC Ф50/45°</t>
  </si>
  <si>
    <t>Kthesë  PVC Ф50/90°</t>
  </si>
  <si>
    <t>Kthesë PVC Ф110/45°</t>
  </si>
  <si>
    <t>Ypsilon  PVC Ф50/50</t>
  </si>
  <si>
    <t>Ypsilon PVC Ф110/50</t>
  </si>
  <si>
    <t>Ypsilon  PVC Ф110/110</t>
  </si>
  <si>
    <t>Revizorë Ф110</t>
  </si>
  <si>
    <t>Redukues Ф125/110</t>
  </si>
  <si>
    <t>Furnizimi dhe montimi i ujëmbledhësve të brendshëm a/b=10/10 cm; DN-50</t>
  </si>
  <si>
    <t xml:space="preserve">Furnizimi dhe montimi i kokës së ajrimit (ventilimit) e cila vendoset në qdo vertikale të kanalizimit sipas detalit në projekt </t>
  </si>
  <si>
    <t>KANALIZIMI I BRENDSHËM  FEKAL</t>
  </si>
  <si>
    <t>3. INSTALIMET E KANALIZIMIT ATMOSFERIK</t>
  </si>
  <si>
    <t>A - KANALIZIMI I JASHTËM ATMOSFERIK</t>
  </si>
  <si>
    <t xml:space="preserve"> Gërmimi me dorë dhe me makina, dheu është i kateg. së III-të dhe IV-të në proporcion 90% dhe 10%. Tehet e kanaleve duhet të gërmohën në formë të rregullt dhe të përpunohet fundi i kanalit. Dheu i mihur duhet të menjanohet larg kanalit në largësi  min. 1,00 m'.
- Gërmimi me makina në thellësinë mesatare të kanalit deri në 1,5 m', kurse gjërësia varet nga profili (Ø) i gypit, </t>
  </si>
  <si>
    <t>PUNËT E DHEUT:</t>
  </si>
  <si>
    <t>Gyp PVC Ф110/25</t>
  </si>
  <si>
    <t>Gyp PVC Ф110/50</t>
  </si>
  <si>
    <t>Gyp PVC Ф110/100</t>
  </si>
  <si>
    <t>Gyp PVC Ф110/150</t>
  </si>
  <si>
    <t>Gyp PVC Ф110/300</t>
  </si>
  <si>
    <t>Ypsilon PVC Ф110/110</t>
  </si>
  <si>
    <t>Ypsilon PVC Ф125/110</t>
  </si>
  <si>
    <t>Furnizimi dhe montimi i ujëmbledhësve në përdhesë  a/b=10/10 cm; DN-110</t>
  </si>
  <si>
    <t>Furnizimi dhe montimi i ujëmbledhësve gjatësor në përdhesë  a=4.00 m, b=0.35 m: DN-110</t>
  </si>
  <si>
    <t>GYPAT E DRENAZHES</t>
  </si>
  <si>
    <t>Gyp i drenazhes Ф110</t>
  </si>
  <si>
    <t xml:space="preserve">Gjithësejt gypi i drenazhes </t>
  </si>
  <si>
    <t>TOTALI I KANALIZIMIT ATMOSFERIK</t>
  </si>
  <si>
    <t>4. PAISJEVE HIDRO-SANITARE</t>
  </si>
  <si>
    <t>PUNET E INSTALIMEVE HIDRO-SANITARE</t>
  </si>
  <si>
    <t>Furnizimi dhe montimi i lavamanit duke përfshirë baterinë e ujit, pasqyren, sifonin dhe te gjitha elementet e nevojshme per funksionimin e lavamanit</t>
  </si>
  <si>
    <t>Furnizimi dhe montimi i klozetit duke përfshirë Kapakun e klozetes, kazani,tahreti, EK valvula dhe te gjitha elementet e nevojshme per funksionimin e klozetes</t>
  </si>
  <si>
    <t>Furnizimi dhe montimi i bojlerit (10 L), duke përfshirë të gjitha elementet e nevojeshme për funksionimin e bojlerit</t>
  </si>
  <si>
    <t>Nr.</t>
  </si>
  <si>
    <t>Përshkrimi i punëve</t>
  </si>
  <si>
    <t>Njësia</t>
  </si>
  <si>
    <t xml:space="preserve">Sasia </t>
  </si>
  <si>
    <t xml:space="preserve">Çmimi </t>
  </si>
  <si>
    <t>Totali</t>
  </si>
  <si>
    <t>KUADROT SHPËRNDARËSE DHE PAJISJET PËR MATJE DHE MBROJTJE</t>
  </si>
  <si>
    <t>KUADRI MATËS DHE SHPËRNDARËS</t>
  </si>
  <si>
    <t xml:space="preserve">Kuadrot shperndarese KKSH dhe pajisjet e nevojshme per mbrojtje dhe matje                                                                                            </t>
  </si>
  <si>
    <t>Kuadri Mates Kryesor, metalik, dera me çelës, montimi ne mur, IP 55 me zbarra per tri fazet dhe zeron (dimenzione 40x6mm) per pajisjet sipas skemes njëpolare dhe hapsiren e siguresave .</t>
  </si>
  <si>
    <t>Njehësor trefazor indirekt 5 A, 400 V</t>
  </si>
  <si>
    <t>Ndërprerës magneto termik100 A,  25 kA, 4 polar</t>
  </si>
  <si>
    <t>Siguresë automatike, 1P, cat.B/6kA, 16A - tipi schneider</t>
  </si>
  <si>
    <t xml:space="preserve">Shkarkues të mbitensioni 36 kA 4 polar </t>
  </si>
  <si>
    <t>Automatika e gjeneratorit me të gjitha pajisjet percjellëse 100A</t>
  </si>
  <si>
    <t>komp</t>
  </si>
  <si>
    <t>Material I imët si zbarra, kleme, papuqe sipas skemës njpolare</t>
  </si>
  <si>
    <t>paush</t>
  </si>
  <si>
    <t xml:space="preserve">Tabela sekondare KSH1 per montim ne mure materiali plastike me dere te plastikes per  keto elemente: </t>
  </si>
  <si>
    <t xml:space="preserve">Nderpres mbrojtes diferencial FID  40/0.03A                                </t>
  </si>
  <si>
    <t>Siguresë automatike, 1P, cat.B/6kA, 20A - tipi schneider</t>
  </si>
  <si>
    <t>Siguresë automatike, 1P, cat.C/6kA, 10A - tipi schneider</t>
  </si>
  <si>
    <t>Siguresë automatike, 3P, cat.B/6kA, 32A - tipi schneider</t>
  </si>
  <si>
    <t>KABLLOTE ENERGJETIKE</t>
  </si>
  <si>
    <t>KABLLOT ENERGjETIKE</t>
  </si>
  <si>
    <t>Nga  KSHK i TU ne TS deri te KM ne perdhes furnizim dhe shtrirje e kabllos energjetike PP  Al 4x25mm2.</t>
  </si>
  <si>
    <t>Furnizimi dhe montimi i kabllove
energjetike NYM-5x16mm².</t>
  </si>
  <si>
    <t>Furnizimi dhe montimi i kabllove
energjetike NYM 5x2.5mm².</t>
  </si>
  <si>
    <t>Furnizimi dhe montimi i kabllove
energjetike NYM 3x2.5mm².</t>
  </si>
  <si>
    <t>Furnizimi dhe montimi i kabllove per
ndriqim NYM 3x1.5mm².</t>
  </si>
  <si>
    <t>Furnizimi dhe montimi i gypit te brinjezuar PVC Fi 50mm.</t>
  </si>
  <si>
    <t>Furnizimi dhe montimi i gypit te brinjezuar PVC Fi 32mm.</t>
  </si>
  <si>
    <t>Furnizimi dhe montimi i gypit te brinjezuar PVC Fi 25mm.</t>
  </si>
  <si>
    <t>Furnizimi dhe montimi i gypit te brinjezuar PVC Fi 20mm.</t>
  </si>
  <si>
    <t>Gjithsej</t>
  </si>
  <si>
    <t xml:space="preserve">NDRIÇIMI, PRIZAT, NDËRPRERESAT    </t>
  </si>
  <si>
    <t xml:space="preserve">Furizimi dhe vendosja e trupave ndriques LED siteco 36 W , 60x60 cm
</t>
  </si>
  <si>
    <t xml:space="preserve">Reflektor 50W, 4000K
</t>
  </si>
  <si>
    <t xml:space="preserve">Reflektor 100W, IP65,  4000K
</t>
  </si>
  <si>
    <t xml:space="preserve">Furizimi dhe vendosja e trupave ndriques LED panel 24 W , me senzor te levizjes.
</t>
  </si>
  <si>
    <t>Furizimi dhe vendosja e nderpresit  dypolar 10A për vendosje në murë</t>
  </si>
  <si>
    <t>Furizimi dhe vendosja e nderpresit  njëpolar 16A për vendosje në murë</t>
  </si>
  <si>
    <t xml:space="preserve">Furizimi dhe vendosja e prizes njëfazore njëshe me kontakt për përtokzim për vendosje në murë (10-16)A </t>
  </si>
  <si>
    <t xml:space="preserve">Furizimi dhe vendosja e prizes njëfazore dyshe me kontakt për përtokzim për vendosje në murë (10-16)A </t>
  </si>
  <si>
    <t xml:space="preserve">Furizimi dhe vendosja e prizes trefazore njëshe me kontakt për përtokzim për vendosje në murë (20-25)A </t>
  </si>
  <si>
    <t>ELEMENTET PËR RRUFEPRITËS DHE TOKËZIM</t>
  </si>
  <si>
    <t>TOKËZIMI DHE RRUFEPRITËSI</t>
  </si>
  <si>
    <t>Furizimi dhe shtrirja  shiritit FeZn 25x4mm2 prej themelit te objektit deri te kutia matese shqyrtuese</t>
  </si>
  <si>
    <t>m`</t>
  </si>
  <si>
    <t>Furizimi dhe montimi I kutiave  matese  ne lartesi mesatare 1.5m mbi siperfaqen e trotuarit dhe kryqezuesi FeZn</t>
  </si>
  <si>
    <t>Furizimi dhe shtrirja e shiritit FeZn 20x3mm nëpër shtylla betoni prej kutise matese deri ne kulme</t>
  </si>
  <si>
    <t>Furizimi dhe lidhja e shiritit FeZn me shtrenguese ne olluk horizontal dhe me dy bulona ne llamarinen e plastifikuar te brinjezuar te kulmit</t>
  </si>
  <si>
    <t>Furizimi dhe lidhja e shiritit FeZn me kryqezor</t>
  </si>
  <si>
    <t xml:space="preserve">Furizimi dhe shtrirja e shiritit FeZn 25x4mm  nga tokezuesi I themelit për kycjet te masave metalike dhe KSH x, </t>
  </si>
  <si>
    <t>Furizimi dhe shtrirja per barazimin e potencialit me percues P/F 1x16mm2 , për kycjen galvanike te masave metalike, gypave te ujesjellesit, ngrohjes</t>
  </si>
  <si>
    <t>A.</t>
  </si>
  <si>
    <t>TRUPAT NGROHES DHE TUBACIONET</t>
  </si>
  <si>
    <t xml:space="preserve">Njësia </t>
  </si>
  <si>
    <t>Shuma</t>
  </si>
  <si>
    <t>_Radiatora të çelikut të "ENRAD" Gjilan, porositen komplet me mbajtësa, valvolave për çajrosje dhe kapakë horizontal dhe vertikal.</t>
  </si>
  <si>
    <t>_Tip: 22/600,        L =    600 mm</t>
  </si>
  <si>
    <t xml:space="preserve"> L =    800 mm</t>
  </si>
  <si>
    <t xml:space="preserve">  L =  1200 mm</t>
  </si>
  <si>
    <t xml:space="preserve">  L =  2000 mm</t>
  </si>
  <si>
    <t>_Tip: Lux  800/500 mm</t>
  </si>
  <si>
    <t>_Valvolat Distributor Këndor 100%, me termokokë për radiator.</t>
  </si>
  <si>
    <t>_Valvolat për hyrje në radiator R - 15</t>
  </si>
  <si>
    <t>_Valvolat për dalje nga radiatori R - 15</t>
  </si>
  <si>
    <t>_Gypat e  butë Al-Plast (Pe-Xc/Al-Pe)                                  Ø 26,0 x 2.0 mm  (me izolim) Tiemme- Itali</t>
  </si>
  <si>
    <t>m</t>
  </si>
  <si>
    <t>_Gypat e  butë Al-Plast (Pe-Xc/Al-Pe)                                  Ø 16,0 x 2.0 mm  (me izolim) Tiemme- Itali</t>
  </si>
  <si>
    <t xml:space="preserve">_ Kasetat për montimin e kolektorëve shpërndarës dhe përmbledhës, të punuara nga llamarina komplet   me dimensione: </t>
  </si>
  <si>
    <t xml:space="preserve">1000x450x120 mm </t>
  </si>
  <si>
    <t>_Kolektorët për shpërndarje dhe  mbledhje komplet me valvolat dhe xhunot (lidhset) një pjesëshe   R -15, valvolat automatike për ajrosje dhe valvolat e zbrazjes të montuara në kolektorët  e shpërndarjes dhe  mbledhjes R -15 për lidhjen e gypave AL-Plast. (tiemme -Italy)</t>
  </si>
  <si>
    <t xml:space="preserve"> Ø 1'' / 12x1/2'' </t>
  </si>
  <si>
    <t>kompl</t>
  </si>
  <si>
    <t xml:space="preserve">_Valvola sferike me holander DN25
</t>
  </si>
  <si>
    <t>_Kthes Lidhëse  AL-PVC-M   Ø 26x 1"</t>
  </si>
  <si>
    <t>_Gjysem Lidhëse  AL-PVC-M   Ø 26x 1"</t>
  </si>
  <si>
    <t>_Transporti 2.5 % nga pozicioni A.1 gjerë A. 11</t>
  </si>
  <si>
    <t>%</t>
  </si>
  <si>
    <t>_Shqyrtimi i instalimit me ujë  të ftohët dhe  të ngrohët është 3,5% nga A.1 gjer më A.12</t>
  </si>
  <si>
    <t>_Puna e dores (instalimi)</t>
  </si>
  <si>
    <t>komlet</t>
  </si>
  <si>
    <t xml:space="preserve">Gjithësejt  A: </t>
  </si>
  <si>
    <t>B - Kaldaja elektrike</t>
  </si>
  <si>
    <t xml:space="preserve">Kaldaja elektrike VIESSMANN VITOTRON 100 Q=24 kW, me pompë qarkulluese të integruar si dhe valvolë siguruese. </t>
  </si>
  <si>
    <t xml:space="preserve">Furnizimi i valvolave me holander DN25
</t>
  </si>
  <si>
    <t xml:space="preserve">Kthes Lidhëse AL-PVC-M Ø 26x 1" </t>
  </si>
  <si>
    <t>Ndarësi i ndytësirave DN-25</t>
  </si>
  <si>
    <t>Ena ekspanduese e mbyllur V=24 l</t>
  </si>
  <si>
    <t>Furnizimi i valvolave për mbushje dhe zbrazje</t>
  </si>
  <si>
    <t>Furnizimi i valvolave për çajrosje automatike</t>
  </si>
  <si>
    <t>Furnizimi i termomanometrit</t>
  </si>
  <si>
    <t>Puna e Dorës (instalimi)</t>
  </si>
  <si>
    <t xml:space="preserve"> </t>
  </si>
  <si>
    <t xml:space="preserve">Gjithësejt  B: </t>
  </si>
  <si>
    <t>Kosovo - Skenderaj</t>
  </si>
  <si>
    <t>Kërkesat e përgjithshme me BoQ</t>
  </si>
  <si>
    <t>Kjo BoQ parashikon furnizimin  dhe instalimin e materialit  të listuar nga Artikujt dhe materialit tjeterl të papërcaktuar që kërkohet për fabrikimin dhe instalimin e plotë siç thuhet në artikull, testimin dhe vënien në punë, si dhe sjelljen në gjendjen e duhur origjinale të vendeve të dëmtuara në punimet dhe ndërtimet e kryera tashmë. Të gjitha materialet e përdorura duhet të jenë të cilësisë së klasit të parë dhe të plotësojnë standardet.</t>
  </si>
  <si>
    <t>Punimet duhet të kryhen nga një fuqi punëtore profesionale, dhe në përputhje të plotë me rregulloret teknike në fuqi për të njëjtat lloje të punës.</t>
  </si>
  <si>
    <t>Çmimi përfshin çmimin e materialeve, kostot e punës dhe të gjitha taksat dhe kontributet mbi materialet. Çmimi përfshin përgatitjen e të gjithë dokumentacionit të mundshëm të punishtes, testimin dhe vënien në punë të të gjithë elementëve të instalimit të renditur sipas pozicionit. Prodhuesit e pajisjeve të listuara nuk janë ekskluzive.</t>
  </si>
  <si>
    <t>Kontraktuesi mund të instalojë pajisje ose materiale të tjera, por me kusht që pajisja ose materiali të ketë të njëjtat karakteristika elektrike dhe strukturore me ato të listuara, gjë që konfirmohet nga një ekspert - autoriteti mbikëqyrës..</t>
  </si>
  <si>
    <t>Furnizoni të gjithë materialin e nevojshëm dhe bëni të gjitha instalimet në çdo gjë sipas rregulloreve ne fuqi, dokumentacionit grafik të bashkangjitur, shpjegimit teknik dhe kushteve.</t>
  </si>
  <si>
    <t>Pozicionet e dhëna në tekstin e mëposhtëm përfshijnë, përveç prokurimit të të gjitha materialeve dhe pajisjeve, transportin e tyre në kantierin e ndërtimit, ruajtjen, dërgimin në vendin e instalimit dhe riparimin e të gjitha pjesëve të dëmtuara të objektit dhe largimin e mbeturinave në deponi</t>
  </si>
  <si>
    <t>Është gjithashtu e nevojshme të eliminohen të gjitha gabimet teknike dhe estetike që kanë ndodhur gjatë instalimit.</t>
  </si>
  <si>
    <t xml:space="preserve"> Ndertimi/renovimi Shkolla Profesionale Anton Ceta</t>
  </si>
  <si>
    <t>TOTALI TË GJITHA PUNËT (pa TVSH)</t>
  </si>
  <si>
    <t>TOTALI TË GJITHA PUNËT me TVSH</t>
  </si>
  <si>
    <t>Ndertimi/renovimi Shkolla Teknike Profesionale Anton Ceta</t>
  </si>
  <si>
    <t>PUNIMET NDERTIMORE</t>
  </si>
  <si>
    <t>PUNIMET HIDRAULIKE</t>
  </si>
  <si>
    <t>PUNIMET ELEKTRIKE</t>
  </si>
  <si>
    <t>PUNIMET MEKANIKE</t>
  </si>
  <si>
    <t>Vlera Euro (pa tvsh)</t>
  </si>
  <si>
    <t>REKAPITULIMI</t>
  </si>
  <si>
    <t xml:space="preserve">Summary </t>
  </si>
  <si>
    <t xml:space="preserve">Totali punime kuadro dhe pajisje </t>
  </si>
  <si>
    <t>PUNËT E DHEUT DHE ZHAVORIT</t>
  </si>
  <si>
    <t xml:space="preserve">PUNËT E ARMIMIT </t>
  </si>
  <si>
    <t xml:space="preserve">NDRIÇIMI, PRIZAT, NDËRPRERESAT </t>
  </si>
  <si>
    <t>Kaldaja elektrike :</t>
  </si>
  <si>
    <t xml:space="preserve"> UJËSJELLËSI I BRENDSHËM</t>
  </si>
  <si>
    <t>UJËSJELLËSI I JASHTËM</t>
  </si>
  <si>
    <t>KALDAJA ELEKTRIKE</t>
  </si>
  <si>
    <t>TOTAL PUNIME HIDRAULIKE</t>
  </si>
  <si>
    <t>TOTAL PUNIME ELEKTRIKE</t>
  </si>
  <si>
    <t>TOTALI PUNIME MEKANIKE</t>
  </si>
  <si>
    <t>PUNIME TERMOIZOLIMI DHE FASADA E JASHTEME</t>
  </si>
  <si>
    <t xml:space="preserve">PUNIMET E KULMIT </t>
  </si>
  <si>
    <t xml:space="preserve">TOTAL PUNIME CIVILE </t>
  </si>
  <si>
    <t>4. Kostot e përgjithshme të zbatimit të kërkesave nga raporti i ESMP (ANEKS 4)</t>
  </si>
  <si>
    <t>Emri i Ofertuesit [shënoni emrin e plotë të Ofertuesit]</t>
  </si>
  <si>
    <t>Data [Shëno datën]</t>
  </si>
  <si>
    <t>SHËNIME TË RËNDËSISHME:</t>
  </si>
  <si>
    <t>1. 1. Përpara se të filloni të plotësoni Paramasën, ju lutemi kontrolloni formulat e Excel.</t>
  </si>
  <si>
    <t>2. Dokumentacioni zyrtar i tenderit është në gjuhën angleze. Ju duhet të plotësoni dokumentet në anglisht.</t>
  </si>
  <si>
    <t>3. Përkthimi i disa dokumenteve në gjuhën shqipe jepet vetëm si informacion.</t>
  </si>
  <si>
    <t>Nënshkrimi i Ofertuesit [nënshkrimi i personit që nënshkruan oferten]</t>
  </si>
  <si>
    <t>VAT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</si>
</sst>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1]"/>
    <numFmt numFmtId="166" formatCode="#,##0.00\ [$€-1]_);\(#,##0.00\ [$€-1]\)"/>
    <numFmt numFmtId="167" formatCode="#,##0.00\ [$EUR]"/>
  </numFmts>
  <fonts count="24" x14ac:knownFonts="1">
    <font>
      <sz val="11"/>
      <color theme="1"/>
      <name val="Calibri"/>
      <family val="2"/>
      <scheme val="minor"/>
    </font>
    <font>
      <sz val="11"/>
      <color theme="1"/>
      <name val="Calibri"/>
      <family val="2"/>
      <scheme val="minor"/>
    </font>
    <font>
      <sz val="10"/>
      <name val="Arial"/>
      <family val="2"/>
    </font>
    <font>
      <b/>
      <sz val="8"/>
      <color indexed="81"/>
      <name val="Tahoma"/>
      <family val="2"/>
    </font>
    <font>
      <sz val="8"/>
      <color indexed="81"/>
      <name val="Tahoma"/>
      <family val="2"/>
    </font>
    <font>
      <sz val="11"/>
      <name val="Arial Narrow"/>
      <family val="2"/>
    </font>
    <font>
      <b/>
      <sz val="11"/>
      <name val="Arial Narrow"/>
      <family val="2"/>
    </font>
    <font>
      <b/>
      <sz val="12"/>
      <name val="Arial Narrow"/>
      <family val="2"/>
    </font>
    <font>
      <sz val="10"/>
      <name val="Arial Narrow"/>
      <family val="2"/>
    </font>
    <font>
      <b/>
      <sz val="10.9"/>
      <name val="Arial Narrow"/>
      <family val="2"/>
    </font>
    <font>
      <b/>
      <i/>
      <sz val="11"/>
      <name val="Arial Narrow"/>
      <family val="2"/>
    </font>
    <font>
      <b/>
      <sz val="9"/>
      <name val="Arial Narrow"/>
      <family val="2"/>
    </font>
    <font>
      <sz val="11"/>
      <color theme="1"/>
      <name val="Arial Narrow"/>
      <family val="2"/>
    </font>
    <font>
      <b/>
      <sz val="10"/>
      <name val="Arial Narrow"/>
      <family val="2"/>
    </font>
    <font>
      <b/>
      <u/>
      <sz val="11"/>
      <name val="Arial Narrow"/>
      <family val="2"/>
    </font>
    <font>
      <sz val="11"/>
      <color indexed="10"/>
      <name val="Arial Narrow"/>
      <family val="2"/>
    </font>
    <font>
      <vertAlign val="superscript"/>
      <sz val="11"/>
      <name val="Arial Narrow"/>
      <family val="2"/>
    </font>
    <font>
      <b/>
      <sz val="11"/>
      <color theme="1"/>
      <name val="Calibri"/>
      <family val="2"/>
      <scheme val="minor"/>
    </font>
    <font>
      <b/>
      <sz val="11"/>
      <color theme="1"/>
      <name val="Arial"/>
      <family val="2"/>
    </font>
    <font>
      <sz val="11"/>
      <color theme="1"/>
      <name val="Arial"/>
      <family val="2"/>
    </font>
    <font>
      <b/>
      <sz val="10"/>
      <color theme="1"/>
      <name val="Arial"/>
      <family val="2"/>
    </font>
    <font>
      <sz val="10"/>
      <color theme="1"/>
      <name val="Arial"/>
      <family val="2"/>
    </font>
    <font>
      <b/>
      <sz val="11"/>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5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style="hair">
        <color indexed="64"/>
      </top>
      <bottom style="hair">
        <color indexed="64"/>
      </bottom>
      <diagonal/>
    </border>
    <border>
      <left/>
      <right/>
      <top style="medium">
        <color indexed="64"/>
      </top>
      <bottom/>
      <diagonal/>
    </border>
    <border>
      <left style="medium">
        <color indexed="64"/>
      </left>
      <right style="medium">
        <color indexed="64"/>
      </right>
      <top style="hair">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medium">
        <color indexed="64"/>
      </right>
      <top/>
      <bottom style="medium">
        <color indexed="64"/>
      </bottom>
      <diagonal/>
    </border>
    <border>
      <left style="medium">
        <color indexed="64"/>
      </left>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0" fontId="2" fillId="0" borderId="0"/>
    <xf numFmtId="0" fontId="1" fillId="0" borderId="0"/>
  </cellStyleXfs>
  <cellXfs count="320">
    <xf numFmtId="0" fontId="0" fillId="0" borderId="0" xfId="0"/>
    <xf numFmtId="166" fontId="5" fillId="0" borderId="4" xfId="1" applyNumberFormat="1" applyFont="1" applyFill="1" applyBorder="1" applyAlignment="1">
      <alignment horizontal="center" vertical="center" wrapText="1"/>
    </xf>
    <xf numFmtId="166" fontId="5" fillId="0" borderId="4" xfId="1" applyNumberFormat="1" applyFont="1" applyFill="1" applyBorder="1" applyAlignment="1" applyProtection="1">
      <alignment horizontal="right" vertical="center"/>
      <protection locked="0"/>
    </xf>
    <xf numFmtId="166" fontId="5" fillId="0" borderId="5" xfId="1" applyNumberFormat="1" applyFont="1" applyFill="1" applyBorder="1" applyAlignment="1" applyProtection="1">
      <alignment horizontal="right" vertical="center"/>
      <protection locked="0"/>
    </xf>
    <xf numFmtId="166" fontId="5" fillId="0" borderId="0" xfId="1" applyNumberFormat="1" applyFont="1" applyFill="1" applyBorder="1" applyAlignment="1" applyProtection="1">
      <alignment horizontal="right" vertical="center"/>
      <protection locked="0"/>
    </xf>
    <xf numFmtId="0" fontId="7" fillId="0" borderId="4" xfId="0" applyFont="1" applyBorder="1" applyAlignment="1">
      <alignment horizontal="center" vertical="center" wrapText="1"/>
    </xf>
    <xf numFmtId="49" fontId="6" fillId="0" borderId="4" xfId="0" applyNumberFormat="1" applyFont="1" applyBorder="1" applyAlignment="1">
      <alignment horizontal="center" vertical="center"/>
    </xf>
    <xf numFmtId="0" fontId="13" fillId="0" borderId="8" xfId="0" applyFont="1" applyBorder="1" applyAlignment="1">
      <alignment horizontal="center" vertical="center" wrapText="1"/>
    </xf>
    <xf numFmtId="0" fontId="6" fillId="0" borderId="7" xfId="0" applyFont="1" applyBorder="1" applyAlignment="1">
      <alignment vertical="center"/>
    </xf>
    <xf numFmtId="0" fontId="6" fillId="0" borderId="7" xfId="0" applyFont="1" applyBorder="1" applyAlignment="1">
      <alignment horizontal="center" vertical="center"/>
    </xf>
    <xf numFmtId="39" fontId="6" fillId="0" borderId="7" xfId="0" applyNumberFormat="1" applyFont="1" applyBorder="1" applyAlignment="1">
      <alignment horizontal="center" vertical="center"/>
    </xf>
    <xf numFmtId="166" fontId="6" fillId="0" borderId="7" xfId="0" applyNumberFormat="1" applyFont="1" applyBorder="1" applyAlignment="1">
      <alignment horizontal="center" vertical="center"/>
    </xf>
    <xf numFmtId="0" fontId="12" fillId="0" borderId="4" xfId="0" applyFont="1" applyBorder="1" applyAlignment="1">
      <alignment vertical="center"/>
    </xf>
    <xf numFmtId="0" fontId="5" fillId="0" borderId="4" xfId="0" applyFont="1" applyBorder="1" applyAlignment="1">
      <alignment vertical="center" wrapText="1"/>
    </xf>
    <xf numFmtId="0" fontId="5" fillId="0" borderId="4" xfId="0" applyFont="1" applyBorder="1" applyAlignment="1">
      <alignment horizontal="center" vertical="center"/>
    </xf>
    <xf numFmtId="39" fontId="12" fillId="0" borderId="4" xfId="0" applyNumberFormat="1" applyFont="1" applyBorder="1" applyAlignment="1">
      <alignment horizontal="center" vertical="center"/>
    </xf>
    <xf numFmtId="166" fontId="12" fillId="0" borderId="4" xfId="0" applyNumberFormat="1" applyFont="1" applyBorder="1" applyAlignment="1">
      <alignment horizontal="center" vertical="center"/>
    </xf>
    <xf numFmtId="0" fontId="5" fillId="0" borderId="4" xfId="0" applyFont="1" applyBorder="1" applyAlignment="1">
      <alignment horizontal="justify" vertical="center" wrapText="1"/>
    </xf>
    <xf numFmtId="0" fontId="5" fillId="0" borderId="4" xfId="0" applyFont="1" applyBorder="1" applyAlignment="1">
      <alignment horizontal="center" vertical="center" wrapText="1"/>
    </xf>
    <xf numFmtId="0" fontId="12" fillId="0" borderId="0" xfId="0" applyFont="1" applyAlignment="1">
      <alignment vertical="center"/>
    </xf>
    <xf numFmtId="0" fontId="12" fillId="0" borderId="0" xfId="0" applyFont="1"/>
    <xf numFmtId="166" fontId="6" fillId="0" borderId="3" xfId="0" applyNumberFormat="1" applyFont="1" applyBorder="1" applyAlignment="1">
      <alignment horizontal="center" vertical="center" wrapText="1"/>
    </xf>
    <xf numFmtId="39" fontId="12" fillId="0" borderId="0" xfId="0" applyNumberFormat="1" applyFont="1" applyAlignment="1">
      <alignment horizontal="center" vertical="center"/>
    </xf>
    <xf numFmtId="166" fontId="12" fillId="0" borderId="0" xfId="0" applyNumberFormat="1" applyFont="1" applyAlignment="1">
      <alignment horizontal="center" vertical="center"/>
    </xf>
    <xf numFmtId="49" fontId="13" fillId="0" borderId="4" xfId="0" applyNumberFormat="1" applyFont="1" applyBorder="1" applyAlignment="1">
      <alignment horizontal="center" vertical="center"/>
    </xf>
    <xf numFmtId="0" fontId="13" fillId="0" borderId="5" xfId="0" applyFont="1" applyBorder="1" applyAlignment="1">
      <alignment horizontal="center" vertical="center" wrapText="1"/>
    </xf>
    <xf numFmtId="0" fontId="6" fillId="0" borderId="4" xfId="0" applyFont="1" applyBorder="1" applyAlignment="1">
      <alignment vertical="center"/>
    </xf>
    <xf numFmtId="49" fontId="8" fillId="0" borderId="4" xfId="0" applyNumberFormat="1" applyFont="1" applyBorder="1" applyAlignment="1">
      <alignment horizontal="center" vertical="center"/>
    </xf>
    <xf numFmtId="39" fontId="5" fillId="0" borderId="4" xfId="0" applyNumberFormat="1" applyFont="1" applyBorder="1" applyAlignment="1">
      <alignment horizontal="center" vertical="center" wrapText="1"/>
    </xf>
    <xf numFmtId="166"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4" xfId="0" applyFont="1" applyBorder="1" applyAlignment="1">
      <alignment horizontal="right" vertical="center" wrapText="1"/>
    </xf>
    <xf numFmtId="165" fontId="5" fillId="0" borderId="4" xfId="0" applyNumberFormat="1" applyFont="1" applyBorder="1" applyAlignment="1">
      <alignment horizontal="center" vertical="center" wrapText="1"/>
    </xf>
    <xf numFmtId="0" fontId="13" fillId="0" borderId="4" xfId="0" applyFont="1" applyBorder="1" applyAlignment="1">
      <alignment horizontal="center" vertical="center"/>
    </xf>
    <xf numFmtId="0" fontId="6" fillId="0" borderId="7" xfId="0" applyFont="1" applyBorder="1" applyAlignment="1">
      <alignment horizontal="left" vertical="center"/>
    </xf>
    <xf numFmtId="0" fontId="8" fillId="0" borderId="4" xfId="0" applyFont="1" applyBorder="1" applyAlignment="1">
      <alignment horizontal="justify" vertical="center" wrapText="1"/>
    </xf>
    <xf numFmtId="0" fontId="5" fillId="0" borderId="3" xfId="0" applyFont="1" applyBorder="1" applyAlignment="1">
      <alignment horizontal="center" vertical="center" wrapText="1"/>
    </xf>
    <xf numFmtId="39" fontId="5" fillId="0" borderId="3" xfId="0" applyNumberFormat="1" applyFont="1" applyBorder="1" applyAlignment="1">
      <alignment horizontal="center" vertical="center" wrapText="1"/>
    </xf>
    <xf numFmtId="166" fontId="5" fillId="0" borderId="3" xfId="0" applyNumberFormat="1" applyFont="1" applyBorder="1" applyAlignment="1">
      <alignment horizontal="center" vertical="center" wrapText="1"/>
    </xf>
    <xf numFmtId="0" fontId="5" fillId="0" borderId="3" xfId="0" applyFont="1" applyBorder="1" applyAlignment="1">
      <alignment horizontal="justify" vertical="top" wrapText="1"/>
    </xf>
    <xf numFmtId="0" fontId="7" fillId="0" borderId="9" xfId="0" applyFont="1" applyBorder="1" applyAlignment="1">
      <alignment horizontal="center" vertical="center"/>
    </xf>
    <xf numFmtId="0" fontId="7" fillId="0" borderId="13" xfId="0" applyFont="1" applyBorder="1" applyAlignment="1">
      <alignment horizontal="center"/>
    </xf>
    <xf numFmtId="0" fontId="6" fillId="0" borderId="13" xfId="0" applyFont="1" applyBorder="1" applyAlignment="1">
      <alignment horizontal="center"/>
    </xf>
    <xf numFmtId="0" fontId="6" fillId="0" borderId="0" xfId="0" applyFont="1" applyAlignment="1">
      <alignment horizontal="center"/>
    </xf>
    <xf numFmtId="39" fontId="6" fillId="0" borderId="0" xfId="0" applyNumberFormat="1" applyFont="1" applyAlignment="1">
      <alignment horizontal="center"/>
    </xf>
    <xf numFmtId="166" fontId="6" fillId="0" borderId="0" xfId="0" applyNumberFormat="1" applyFont="1" applyAlignment="1">
      <alignment horizontal="center"/>
    </xf>
    <xf numFmtId="0" fontId="6" fillId="0" borderId="0" xfId="0" applyFont="1"/>
    <xf numFmtId="39" fontId="6" fillId="0" borderId="0" xfId="0" applyNumberFormat="1" applyFont="1"/>
    <xf numFmtId="166" fontId="6" fillId="0" borderId="0" xfId="0" applyNumberFormat="1" applyFont="1"/>
    <xf numFmtId="164" fontId="6" fillId="0" borderId="15" xfId="0" applyNumberFormat="1" applyFont="1" applyBorder="1" applyAlignment="1">
      <alignment horizontal="center" vertical="center" wrapText="1"/>
    </xf>
    <xf numFmtId="0" fontId="6" fillId="0" borderId="16" xfId="0" applyFont="1" applyBorder="1" applyAlignment="1">
      <alignment horizontal="center" vertical="center" wrapText="1"/>
    </xf>
    <xf numFmtId="39" fontId="6" fillId="0" borderId="16" xfId="0" applyNumberFormat="1" applyFont="1" applyBorder="1" applyAlignment="1">
      <alignment horizontal="center" vertical="center" wrapText="1"/>
    </xf>
    <xf numFmtId="166" fontId="6" fillId="0" borderId="16" xfId="0" applyNumberFormat="1" applyFont="1" applyBorder="1" applyAlignment="1">
      <alignment horizontal="center" vertical="center" wrapText="1"/>
    </xf>
    <xf numFmtId="166" fontId="6" fillId="0" borderId="17" xfId="0" applyNumberFormat="1" applyFont="1" applyBorder="1" applyAlignment="1">
      <alignment horizontal="center" vertical="center" wrapText="1"/>
    </xf>
    <xf numFmtId="164" fontId="7" fillId="0" borderId="9" xfId="0" applyNumberFormat="1" applyFont="1" applyBorder="1" applyAlignment="1">
      <alignment horizontal="center"/>
    </xf>
    <xf numFmtId="164" fontId="8" fillId="0" borderId="27" xfId="0" applyNumberFormat="1" applyFont="1" applyBorder="1" applyAlignment="1">
      <alignment horizontal="center"/>
    </xf>
    <xf numFmtId="0" fontId="5" fillId="0" borderId="4" xfId="0" applyFont="1" applyBorder="1" applyAlignment="1">
      <alignment horizontal="center"/>
    </xf>
    <xf numFmtId="39" fontId="5" fillId="0" borderId="4" xfId="0" applyNumberFormat="1" applyFont="1" applyBorder="1" applyAlignment="1">
      <alignment horizontal="center"/>
    </xf>
    <xf numFmtId="166" fontId="5" fillId="0" borderId="4" xfId="0" applyNumberFormat="1" applyFont="1" applyBorder="1" applyAlignment="1">
      <alignment horizontal="right"/>
    </xf>
    <xf numFmtId="166" fontId="5" fillId="0" borderId="4" xfId="0" applyNumberFormat="1" applyFont="1" applyBorder="1" applyAlignment="1">
      <alignment horizontal="right" wrapText="1"/>
    </xf>
    <xf numFmtId="166" fontId="5" fillId="0" borderId="4" xfId="0" applyNumberFormat="1" applyFont="1" applyBorder="1" applyAlignment="1">
      <alignment horizontal="right" vertical="center"/>
    </xf>
    <xf numFmtId="166" fontId="5" fillId="0" borderId="4" xfId="0" applyNumberFormat="1" applyFont="1" applyBorder="1" applyAlignment="1">
      <alignment horizontal="right" vertical="center" wrapText="1"/>
    </xf>
    <xf numFmtId="164" fontId="6" fillId="0" borderId="9" xfId="0" applyNumberFormat="1" applyFont="1" applyBorder="1" applyAlignment="1">
      <alignment horizontal="center" vertical="center"/>
    </xf>
    <xf numFmtId="166" fontId="6" fillId="0" borderId="49" xfId="0" applyNumberFormat="1" applyFont="1" applyBorder="1" applyAlignment="1">
      <alignment horizontal="right" vertical="center"/>
    </xf>
    <xf numFmtId="0" fontId="8" fillId="0" borderId="0" xfId="0" applyFont="1"/>
    <xf numFmtId="0" fontId="5" fillId="0" borderId="0" xfId="0" applyFont="1"/>
    <xf numFmtId="39" fontId="5" fillId="0" borderId="0" xfId="0" applyNumberFormat="1" applyFont="1"/>
    <xf numFmtId="166" fontId="5" fillId="0" borderId="0" xfId="0" applyNumberFormat="1" applyFont="1"/>
    <xf numFmtId="164" fontId="8" fillId="0" borderId="27" xfId="0" applyNumberFormat="1" applyFont="1" applyBorder="1" applyAlignment="1">
      <alignment horizontal="center" wrapText="1"/>
    </xf>
    <xf numFmtId="1" fontId="6" fillId="0" borderId="9" xfId="0" applyNumberFormat="1" applyFont="1" applyBorder="1" applyAlignment="1">
      <alignment horizontal="center" vertical="center"/>
    </xf>
    <xf numFmtId="0" fontId="6" fillId="0" borderId="10" xfId="0" applyFont="1" applyBorder="1" applyAlignment="1">
      <alignment horizontal="right" vertical="center"/>
    </xf>
    <xf numFmtId="0" fontId="6" fillId="0" borderId="11" xfId="0" applyFont="1" applyBorder="1" applyAlignment="1">
      <alignment horizontal="right" vertical="center"/>
    </xf>
    <xf numFmtId="166" fontId="6" fillId="0" borderId="9" xfId="0" applyNumberFormat="1" applyFont="1" applyBorder="1" applyAlignment="1">
      <alignment horizontal="right" vertical="center"/>
    </xf>
    <xf numFmtId="0" fontId="6" fillId="0" borderId="13" xfId="0" applyFont="1" applyBorder="1"/>
    <xf numFmtId="39" fontId="6" fillId="0" borderId="13" xfId="0" applyNumberFormat="1" applyFont="1" applyBorder="1"/>
    <xf numFmtId="166" fontId="6" fillId="0" borderId="13" xfId="0" applyNumberFormat="1" applyFont="1" applyBorder="1"/>
    <xf numFmtId="164" fontId="8" fillId="0" borderId="48" xfId="0" applyNumberFormat="1" applyFont="1" applyBorder="1" applyAlignment="1">
      <alignment horizontal="center" wrapText="1"/>
    </xf>
    <xf numFmtId="166" fontId="5" fillId="0" borderId="4" xfId="0" applyNumberFormat="1" applyFont="1" applyBorder="1" applyAlignment="1">
      <alignment horizontal="center"/>
    </xf>
    <xf numFmtId="166" fontId="5" fillId="0" borderId="4" xfId="0" applyNumberFormat="1" applyFont="1" applyBorder="1"/>
    <xf numFmtId="164" fontId="8" fillId="0" borderId="0" xfId="0" applyNumberFormat="1" applyFont="1" applyAlignment="1">
      <alignment horizontal="center"/>
    </xf>
    <xf numFmtId="0" fontId="5" fillId="0" borderId="0" xfId="0" applyFont="1" applyAlignment="1">
      <alignment horizontal="center"/>
    </xf>
    <xf numFmtId="39" fontId="5" fillId="0" borderId="0" xfId="0" applyNumberFormat="1" applyFont="1" applyAlignment="1">
      <alignment horizontal="center"/>
    </xf>
    <xf numFmtId="166" fontId="5" fillId="0" borderId="0" xfId="0" applyNumberFormat="1" applyFont="1" applyAlignment="1">
      <alignment horizontal="center"/>
    </xf>
    <xf numFmtId="164" fontId="6" fillId="0" borderId="9" xfId="0" applyNumberFormat="1" applyFont="1" applyBorder="1" applyAlignment="1">
      <alignment horizontal="center"/>
    </xf>
    <xf numFmtId="0" fontId="5" fillId="0" borderId="4" xfId="0" applyFont="1" applyBorder="1" applyAlignment="1">
      <alignment horizontal="justify" wrapText="1"/>
    </xf>
    <xf numFmtId="0" fontId="5" fillId="0" borderId="22" xfId="0" applyFont="1" applyBorder="1" applyAlignment="1">
      <alignment horizontal="center"/>
    </xf>
    <xf numFmtId="39" fontId="5" fillId="0" borderId="22" xfId="0" applyNumberFormat="1" applyFont="1" applyBorder="1" applyAlignment="1">
      <alignment horizontal="center"/>
    </xf>
    <xf numFmtId="166" fontId="5" fillId="0" borderId="18" xfId="0" applyNumberFormat="1" applyFont="1" applyBorder="1" applyAlignment="1">
      <alignment horizontal="center"/>
    </xf>
    <xf numFmtId="166" fontId="5" fillId="0" borderId="21" xfId="0" applyNumberFormat="1" applyFont="1" applyBorder="1"/>
    <xf numFmtId="0" fontId="5" fillId="0" borderId="4" xfId="0" applyFont="1" applyBorder="1" applyAlignment="1">
      <alignment wrapText="1"/>
    </xf>
    <xf numFmtId="0" fontId="5" fillId="0" borderId="23" xfId="0" applyFont="1" applyBorder="1" applyAlignment="1">
      <alignment horizontal="center"/>
    </xf>
    <xf numFmtId="39" fontId="5" fillId="0" borderId="23" xfId="0" applyNumberFormat="1" applyFont="1" applyBorder="1" applyAlignment="1">
      <alignment horizontal="center"/>
    </xf>
    <xf numFmtId="166" fontId="5" fillId="0" borderId="24" xfId="0" applyNumberFormat="1" applyFont="1" applyBorder="1" applyAlignment="1">
      <alignment horizontal="center"/>
    </xf>
    <xf numFmtId="166" fontId="5" fillId="0" borderId="25" xfId="0" applyNumberFormat="1" applyFont="1" applyBorder="1"/>
    <xf numFmtId="164" fontId="8" fillId="0" borderId="2" xfId="0" applyNumberFormat="1" applyFont="1" applyBorder="1" applyAlignment="1">
      <alignment horizontal="center"/>
    </xf>
    <xf numFmtId="0" fontId="6" fillId="0" borderId="2" xfId="0" applyFont="1" applyBorder="1"/>
    <xf numFmtId="0" fontId="5" fillId="0" borderId="2" xfId="0" applyFont="1" applyBorder="1" applyAlignment="1">
      <alignment horizontal="center"/>
    </xf>
    <xf numFmtId="39" fontId="5" fillId="0" borderId="2" xfId="0" applyNumberFormat="1" applyFont="1" applyBorder="1" applyAlignment="1">
      <alignment horizontal="center"/>
    </xf>
    <xf numFmtId="166" fontId="5" fillId="0" borderId="2" xfId="0" applyNumberFormat="1" applyFont="1" applyBorder="1" applyAlignment="1">
      <alignment horizontal="center"/>
    </xf>
    <xf numFmtId="166" fontId="6" fillId="0" borderId="2" xfId="0" applyNumberFormat="1" applyFont="1" applyBorder="1"/>
    <xf numFmtId="164" fontId="5" fillId="0" borderId="26" xfId="0" applyNumberFormat="1" applyFont="1" applyBorder="1" applyAlignment="1">
      <alignment horizontal="center"/>
    </xf>
    <xf numFmtId="166" fontId="6" fillId="0" borderId="25" xfId="0" applyNumberFormat="1" applyFont="1" applyBorder="1"/>
    <xf numFmtId="164" fontId="8" fillId="0" borderId="48" xfId="0" applyNumberFormat="1" applyFont="1" applyBorder="1" applyAlignment="1">
      <alignment horizontal="center" vertical="center" wrapText="1"/>
    </xf>
    <xf numFmtId="164" fontId="8" fillId="0" borderId="27" xfId="0" applyNumberFormat="1" applyFont="1" applyBorder="1" applyAlignment="1">
      <alignment horizontal="center" vertical="center" wrapText="1"/>
    </xf>
    <xf numFmtId="164" fontId="5" fillId="0" borderId="0" xfId="0" applyNumberFormat="1" applyFont="1"/>
    <xf numFmtId="166" fontId="5" fillId="0" borderId="28" xfId="0" applyNumberFormat="1" applyFont="1" applyBorder="1" applyAlignment="1">
      <alignment horizontal="center"/>
    </xf>
    <xf numFmtId="164" fontId="8" fillId="0" borderId="50" xfId="0" applyNumberFormat="1" applyFont="1" applyBorder="1" applyAlignment="1">
      <alignment horizontal="center" vertical="center" wrapText="1"/>
    </xf>
    <xf numFmtId="166" fontId="6" fillId="0" borderId="30" xfId="0" applyNumberFormat="1" applyFont="1" applyBorder="1"/>
    <xf numFmtId="164" fontId="8" fillId="0" borderId="0" xfId="0" applyNumberFormat="1" applyFont="1" applyAlignment="1">
      <alignment vertical="center" wrapText="1"/>
    </xf>
    <xf numFmtId="0" fontId="6" fillId="0" borderId="0" xfId="0" applyFont="1" applyAlignment="1">
      <alignment horizontal="center" vertical="center" wrapText="1"/>
    </xf>
    <xf numFmtId="0" fontId="5" fillId="0" borderId="0" xfId="0" applyFont="1" applyAlignment="1">
      <alignment horizontal="center" wrapText="1"/>
    </xf>
    <xf numFmtId="39" fontId="5" fillId="0" borderId="0" xfId="0" applyNumberFormat="1" applyFont="1" applyAlignment="1">
      <alignment horizontal="center" wrapText="1"/>
    </xf>
    <xf numFmtId="166" fontId="5" fillId="0" borderId="0" xfId="0" applyNumberFormat="1" applyFont="1" applyAlignment="1">
      <alignment horizontal="center" wrapText="1"/>
    </xf>
    <xf numFmtId="166" fontId="5" fillId="0" borderId="0" xfId="0" applyNumberFormat="1" applyFont="1" applyAlignment="1">
      <alignment horizontal="center" vertical="center" wrapText="1"/>
    </xf>
    <xf numFmtId="164" fontId="6" fillId="0" borderId="51" xfId="0" applyNumberFormat="1" applyFont="1" applyBorder="1" applyAlignment="1">
      <alignment horizontal="center"/>
    </xf>
    <xf numFmtId="164" fontId="8" fillId="0" borderId="4" xfId="0" applyNumberFormat="1" applyFont="1" applyBorder="1" applyAlignment="1">
      <alignment horizontal="center" vertical="center" wrapText="1"/>
    </xf>
    <xf numFmtId="0" fontId="5" fillId="0" borderId="4" xfId="0" applyFont="1" applyBorder="1" applyAlignment="1">
      <alignment horizontal="center" wrapText="1"/>
    </xf>
    <xf numFmtId="39" fontId="5" fillId="0" borderId="4" xfId="0" applyNumberFormat="1" applyFont="1" applyBorder="1" applyAlignment="1">
      <alignment horizontal="center" wrapText="1"/>
    </xf>
    <xf numFmtId="1" fontId="6" fillId="0" borderId="49" xfId="0" applyNumberFormat="1" applyFont="1" applyBorder="1" applyAlignment="1">
      <alignment horizontal="center" vertical="center"/>
    </xf>
    <xf numFmtId="164" fontId="6" fillId="0" borderId="49" xfId="0" applyNumberFormat="1" applyFont="1" applyBorder="1" applyAlignment="1">
      <alignment horizontal="center" vertical="center"/>
    </xf>
    <xf numFmtId="164" fontId="6" fillId="0" borderId="52" xfId="0" applyNumberFormat="1" applyFont="1" applyBorder="1" applyAlignment="1">
      <alignment horizontal="center" vertical="center" wrapText="1"/>
    </xf>
    <xf numFmtId="0" fontId="6" fillId="0" borderId="53" xfId="0" applyFont="1" applyBorder="1" applyAlignment="1">
      <alignment horizontal="center" vertical="center" wrapText="1"/>
    </xf>
    <xf numFmtId="39" fontId="6" fillId="0" borderId="53" xfId="0" applyNumberFormat="1" applyFont="1" applyBorder="1" applyAlignment="1">
      <alignment horizontal="center" vertical="center" wrapText="1"/>
    </xf>
    <xf numFmtId="166" fontId="6" fillId="0" borderId="53" xfId="0" applyNumberFormat="1" applyFont="1" applyBorder="1" applyAlignment="1">
      <alignment horizontal="center" vertical="center" wrapText="1"/>
    </xf>
    <xf numFmtId="166" fontId="6" fillId="0" borderId="54" xfId="0" applyNumberFormat="1" applyFont="1" applyBorder="1" applyAlignment="1">
      <alignment horizontal="center" vertical="center" wrapText="1"/>
    </xf>
    <xf numFmtId="39" fontId="6" fillId="0" borderId="11" xfId="0" applyNumberFormat="1" applyFont="1" applyBorder="1" applyAlignment="1">
      <alignment horizontal="right" vertical="center"/>
    </xf>
    <xf numFmtId="166" fontId="6" fillId="0" borderId="11" xfId="0" applyNumberFormat="1" applyFont="1" applyBorder="1" applyAlignment="1">
      <alignment horizontal="right" vertical="center"/>
    </xf>
    <xf numFmtId="166" fontId="6" fillId="0" borderId="12" xfId="0" applyNumberFormat="1" applyFont="1" applyBorder="1" applyAlignment="1">
      <alignment horizontal="right" vertical="center"/>
    </xf>
    <xf numFmtId="164" fontId="8" fillId="0" borderId="29" xfId="0" applyNumberFormat="1" applyFont="1" applyBorder="1" applyAlignment="1">
      <alignment horizontal="center" vertical="center" wrapText="1"/>
    </xf>
    <xf numFmtId="0" fontId="5" fillId="0" borderId="22" xfId="0" applyFont="1" applyBorder="1" applyAlignment="1">
      <alignment vertical="center" wrapText="1"/>
    </xf>
    <xf numFmtId="0" fontId="5" fillId="0" borderId="20" xfId="0" applyFont="1" applyBorder="1" applyAlignment="1">
      <alignment horizontal="center"/>
    </xf>
    <xf numFmtId="39" fontId="5" fillId="0" borderId="20" xfId="0" applyNumberFormat="1" applyFont="1" applyBorder="1" applyAlignment="1">
      <alignment horizontal="center"/>
    </xf>
    <xf numFmtId="166" fontId="5" fillId="0" borderId="18" xfId="0" applyNumberFormat="1" applyFont="1" applyBorder="1" applyAlignment="1">
      <alignment horizontal="right"/>
    </xf>
    <xf numFmtId="166" fontId="5" fillId="0" borderId="19" xfId="0" applyNumberFormat="1" applyFont="1" applyBorder="1" applyAlignment="1">
      <alignment horizontal="right" wrapText="1"/>
    </xf>
    <xf numFmtId="0" fontId="9" fillId="0" borderId="1" xfId="0" applyFont="1" applyBorder="1" applyAlignment="1">
      <alignment horizontal="center" vertical="center" wrapText="1"/>
    </xf>
    <xf numFmtId="0" fontId="6" fillId="0" borderId="4" xfId="0" applyFont="1" applyBorder="1" applyAlignment="1">
      <alignment horizontal="center" vertical="center" wrapText="1"/>
    </xf>
    <xf numFmtId="4" fontId="6" fillId="0" borderId="2" xfId="0" applyNumberFormat="1" applyFont="1" applyBorder="1" applyAlignment="1">
      <alignment horizontal="center" vertical="center" wrapText="1"/>
    </xf>
    <xf numFmtId="39" fontId="6" fillId="0" borderId="4" xfId="0" applyNumberFormat="1" applyFont="1" applyBorder="1" applyAlignment="1">
      <alignment horizontal="center" vertical="center" wrapText="1"/>
    </xf>
    <xf numFmtId="166" fontId="6" fillId="0" borderId="4" xfId="2" applyNumberFormat="1" applyFont="1" applyBorder="1" applyAlignment="1">
      <alignment horizontal="center" vertical="center" wrapText="1"/>
    </xf>
    <xf numFmtId="0" fontId="10" fillId="0" borderId="0" xfId="0" applyFont="1" applyAlignment="1">
      <alignment horizontal="center" vertical="center" wrapText="1"/>
    </xf>
    <xf numFmtId="39" fontId="10" fillId="0" borderId="0" xfId="0" applyNumberFormat="1" applyFont="1" applyAlignment="1">
      <alignment horizontal="center" vertical="center" wrapText="1"/>
    </xf>
    <xf numFmtId="166" fontId="10" fillId="0" borderId="0" xfId="0" applyNumberFormat="1" applyFont="1" applyAlignment="1">
      <alignment horizontal="center" vertical="center" wrapText="1"/>
    </xf>
    <xf numFmtId="0" fontId="6" fillId="0" borderId="7" xfId="2" applyFont="1" applyBorder="1" applyAlignment="1">
      <alignment horizontal="center" vertical="center"/>
    </xf>
    <xf numFmtId="0" fontId="6" fillId="0" borderId="5" xfId="0" applyFont="1" applyBorder="1" applyAlignment="1">
      <alignment vertical="center" wrapText="1"/>
    </xf>
    <xf numFmtId="166" fontId="5" fillId="0" borderId="6" xfId="0" applyNumberFormat="1" applyFont="1" applyBorder="1"/>
    <xf numFmtId="39" fontId="5" fillId="0" borderId="4" xfId="0" applyNumberFormat="1" applyFont="1" applyBorder="1" applyAlignment="1">
      <alignment horizontal="center" vertical="center"/>
    </xf>
    <xf numFmtId="166" fontId="5" fillId="0" borderId="4" xfId="0" applyNumberFormat="1" applyFont="1" applyBorder="1" applyAlignment="1">
      <alignment vertical="center"/>
    </xf>
    <xf numFmtId="0" fontId="5" fillId="0" borderId="6" xfId="0" applyFont="1" applyBorder="1" applyAlignment="1">
      <alignment vertical="center" wrapText="1"/>
    </xf>
    <xf numFmtId="0" fontId="6" fillId="0" borderId="4" xfId="0" applyFont="1" applyBorder="1" applyAlignment="1">
      <alignment vertical="center" wrapText="1"/>
    </xf>
    <xf numFmtId="166" fontId="5" fillId="0" borderId="36" xfId="0" applyNumberFormat="1" applyFont="1" applyBorder="1" applyAlignment="1">
      <alignment vertical="center"/>
    </xf>
    <xf numFmtId="166" fontId="5" fillId="0" borderId="37" xfId="0" applyNumberFormat="1" applyFont="1" applyBorder="1" applyAlignment="1">
      <alignment vertical="center"/>
    </xf>
    <xf numFmtId="0" fontId="6" fillId="0" borderId="4" xfId="0" applyFont="1" applyBorder="1" applyAlignment="1">
      <alignment horizontal="center" vertical="center"/>
    </xf>
    <xf numFmtId="0" fontId="5" fillId="0" borderId="7" xfId="0" applyFont="1" applyBorder="1" applyAlignment="1">
      <alignment vertical="top" wrapText="1"/>
    </xf>
    <xf numFmtId="0" fontId="5" fillId="0" borderId="7" xfId="0" applyFont="1" applyBorder="1" applyAlignment="1">
      <alignment horizontal="center" vertical="center" wrapText="1"/>
    </xf>
    <xf numFmtId="0" fontId="5" fillId="0" borderId="38" xfId="0" applyFont="1" applyBorder="1" applyAlignment="1">
      <alignment horizontal="left" vertical="center" wrapText="1"/>
    </xf>
    <xf numFmtId="166" fontId="5" fillId="0" borderId="5" xfId="0" applyNumberFormat="1" applyFont="1" applyBorder="1" applyAlignment="1">
      <alignment vertical="center"/>
    </xf>
    <xf numFmtId="0" fontId="5" fillId="0" borderId="39" xfId="0" applyFont="1" applyBorder="1" applyAlignment="1">
      <alignment horizontal="left" vertical="center" wrapText="1"/>
    </xf>
    <xf numFmtId="0" fontId="8" fillId="0" borderId="33" xfId="0" applyFont="1" applyBorder="1" applyAlignment="1">
      <alignment horizontal="center" vertical="center"/>
    </xf>
    <xf numFmtId="0" fontId="5" fillId="0" borderId="2" xfId="0" applyFont="1" applyBorder="1" applyAlignment="1">
      <alignment horizontal="center" vertical="center"/>
    </xf>
    <xf numFmtId="39" fontId="5" fillId="0" borderId="2" xfId="0" applyNumberFormat="1" applyFont="1" applyBorder="1" applyAlignment="1">
      <alignment horizontal="center" vertical="center"/>
    </xf>
    <xf numFmtId="166" fontId="5" fillId="0" borderId="3" xfId="0" applyNumberFormat="1"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vertical="center" wrapText="1"/>
    </xf>
    <xf numFmtId="39" fontId="5" fillId="0" borderId="0" xfId="0" applyNumberFormat="1" applyFont="1" applyAlignment="1">
      <alignment horizontal="center" vertical="center"/>
    </xf>
    <xf numFmtId="166" fontId="5" fillId="0" borderId="0" xfId="0" applyNumberFormat="1" applyFont="1" applyAlignment="1">
      <alignment horizontal="center" vertical="center"/>
    </xf>
    <xf numFmtId="166" fontId="6" fillId="0" borderId="0" xfId="0" applyNumberFormat="1" applyFont="1" applyAlignment="1">
      <alignment vertical="center"/>
    </xf>
    <xf numFmtId="0" fontId="5" fillId="0" borderId="5" xfId="0" applyFont="1" applyBorder="1" applyAlignment="1">
      <alignment horizontal="justify" vertical="center" wrapText="1"/>
    </xf>
    <xf numFmtId="0" fontId="5" fillId="0" borderId="5" xfId="0" applyFont="1" applyBorder="1" applyAlignment="1">
      <alignment horizontal="center" vertical="center"/>
    </xf>
    <xf numFmtId="39" fontId="12" fillId="0" borderId="5" xfId="0" applyNumberFormat="1" applyFont="1" applyBorder="1" applyAlignment="1">
      <alignment horizontal="center" vertical="center"/>
    </xf>
    <xf numFmtId="0" fontId="5" fillId="0" borderId="4" xfId="0" applyFont="1" applyBorder="1" applyAlignment="1">
      <alignment horizontal="justify"/>
    </xf>
    <xf numFmtId="0" fontId="5" fillId="0" borderId="0" xfId="0" applyFont="1" applyAlignment="1">
      <alignment wrapText="1"/>
    </xf>
    <xf numFmtId="39" fontId="12" fillId="0" borderId="0" xfId="0" applyNumberFormat="1" applyFont="1"/>
    <xf numFmtId="166" fontId="5" fillId="0" borderId="2" xfId="0" applyNumberFormat="1" applyFont="1" applyBorder="1" applyAlignment="1">
      <alignment vertical="center"/>
    </xf>
    <xf numFmtId="0" fontId="5" fillId="0" borderId="4" xfId="0" applyFont="1" applyBorder="1" applyAlignment="1">
      <alignment horizontal="center" vertical="top"/>
    </xf>
    <xf numFmtId="0" fontId="5" fillId="0" borderId="4" xfId="0" applyFont="1" applyBorder="1" applyAlignment="1">
      <alignment vertical="top" wrapText="1"/>
    </xf>
    <xf numFmtId="39" fontId="5" fillId="0" borderId="4" xfId="0" applyNumberFormat="1" applyFont="1" applyBorder="1"/>
    <xf numFmtId="0" fontId="5" fillId="0" borderId="4" xfId="0" applyFont="1" applyBorder="1" applyAlignment="1">
      <alignment horizontal="left" vertical="top" wrapText="1"/>
    </xf>
    <xf numFmtId="39" fontId="5" fillId="0" borderId="4" xfId="0" applyNumberFormat="1" applyFont="1" applyBorder="1" applyAlignment="1">
      <alignment vertical="top" wrapText="1"/>
    </xf>
    <xf numFmtId="166" fontId="5" fillId="0" borderId="4" xfId="0" applyNumberFormat="1" applyFont="1" applyBorder="1" applyAlignment="1">
      <alignment vertical="top" wrapText="1"/>
    </xf>
    <xf numFmtId="0" fontId="5" fillId="0" borderId="4" xfId="0" applyFont="1" applyBorder="1" applyAlignment="1">
      <alignment horizontal="left" wrapText="1"/>
    </xf>
    <xf numFmtId="0" fontId="5" fillId="0" borderId="0" xfId="0" applyFont="1" applyAlignment="1">
      <alignment horizontal="center" vertical="top"/>
    </xf>
    <xf numFmtId="0" fontId="5" fillId="0" borderId="0" xfId="0" applyFont="1" applyAlignment="1">
      <alignment horizontal="right" vertical="top" wrapText="1"/>
    </xf>
    <xf numFmtId="0" fontId="5" fillId="0" borderId="0" xfId="0" applyFont="1" applyAlignment="1">
      <alignment horizontal="right" wrapText="1"/>
    </xf>
    <xf numFmtId="39" fontId="5" fillId="0" borderId="0" xfId="0" applyNumberFormat="1" applyFont="1" applyAlignment="1">
      <alignment horizontal="right" vertical="top" wrapText="1"/>
    </xf>
    <xf numFmtId="166" fontId="5" fillId="0" borderId="0" xfId="0" applyNumberFormat="1" applyFont="1" applyAlignment="1">
      <alignment horizontal="right" vertical="top" wrapText="1"/>
    </xf>
    <xf numFmtId="0" fontId="14" fillId="0" borderId="0" xfId="0" applyFont="1" applyAlignment="1">
      <alignment horizontal="left" vertical="top"/>
    </xf>
    <xf numFmtId="0" fontId="15" fillId="0" borderId="0" xfId="0" applyFont="1"/>
    <xf numFmtId="39" fontId="15" fillId="0" borderId="0" xfId="0" applyNumberFormat="1" applyFont="1"/>
    <xf numFmtId="166" fontId="15" fillId="0" borderId="0" xfId="0" applyNumberFormat="1" applyFont="1" applyAlignment="1">
      <alignment horizontal="center"/>
    </xf>
    <xf numFmtId="166" fontId="15" fillId="0" borderId="0" xfId="0" applyNumberFormat="1" applyFont="1"/>
    <xf numFmtId="0" fontId="5" fillId="0" borderId="43" xfId="0" applyFont="1" applyBorder="1" applyAlignment="1">
      <alignment horizontal="center" vertical="center"/>
    </xf>
    <xf numFmtId="0" fontId="5" fillId="0" borderId="36" xfId="0" applyFont="1" applyBorder="1" applyAlignment="1">
      <alignment horizontal="left" vertical="center" wrapText="1"/>
    </xf>
    <xf numFmtId="0" fontId="5" fillId="0" borderId="36" xfId="0" applyFont="1" applyBorder="1" applyAlignment="1">
      <alignment horizontal="center" vertical="center" wrapText="1"/>
    </xf>
    <xf numFmtId="39" fontId="5" fillId="0" borderId="36" xfId="0" applyNumberFormat="1" applyFont="1" applyBorder="1" applyAlignment="1">
      <alignment horizontal="center" vertical="center" wrapText="1"/>
    </xf>
    <xf numFmtId="166" fontId="5" fillId="0" borderId="36" xfId="0" applyNumberFormat="1" applyFont="1" applyBorder="1"/>
    <xf numFmtId="166" fontId="5" fillId="0" borderId="44" xfId="0" applyNumberFormat="1" applyFont="1" applyBorder="1"/>
    <xf numFmtId="0" fontId="5" fillId="0" borderId="31" xfId="0" applyFont="1" applyBorder="1" applyAlignment="1">
      <alignment horizontal="center" vertical="center"/>
    </xf>
    <xf numFmtId="166" fontId="5" fillId="0" borderId="32" xfId="0" applyNumberFormat="1" applyFont="1" applyBorder="1"/>
    <xf numFmtId="166" fontId="5" fillId="0" borderId="32" xfId="0" applyNumberFormat="1" applyFont="1" applyBorder="1" applyAlignment="1">
      <alignment horizontal="right"/>
    </xf>
    <xf numFmtId="0" fontId="5" fillId="0" borderId="45" xfId="0" applyFont="1" applyBorder="1" applyAlignment="1">
      <alignment horizontal="center" vertical="center"/>
    </xf>
    <xf numFmtId="0" fontId="5" fillId="0" borderId="46" xfId="0" applyFont="1" applyBorder="1" applyAlignment="1">
      <alignment horizontal="left" vertical="center" wrapText="1"/>
    </xf>
    <xf numFmtId="0" fontId="5" fillId="0" borderId="46" xfId="0" applyFont="1" applyBorder="1" applyAlignment="1">
      <alignment horizontal="center" vertical="center" wrapText="1"/>
    </xf>
    <xf numFmtId="39" fontId="5" fillId="0" borderId="46" xfId="0" applyNumberFormat="1" applyFont="1" applyBorder="1" applyAlignment="1">
      <alignment horizontal="center" vertical="center" wrapText="1"/>
    </xf>
    <xf numFmtId="166" fontId="5" fillId="0" borderId="46" xfId="0" applyNumberFormat="1" applyFont="1" applyBorder="1"/>
    <xf numFmtId="166" fontId="5" fillId="0" borderId="47" xfId="0" applyNumberFormat="1" applyFont="1" applyBorder="1" applyAlignment="1">
      <alignment horizontal="right"/>
    </xf>
    <xf numFmtId="0" fontId="0" fillId="0" borderId="4" xfId="0" applyBorder="1"/>
    <xf numFmtId="0" fontId="17" fillId="0" borderId="4" xfId="0" applyFont="1" applyBorder="1"/>
    <xf numFmtId="0" fontId="11" fillId="0" borderId="8" xfId="0" applyFont="1" applyBorder="1" applyAlignment="1">
      <alignment horizontal="center" vertical="center" textRotation="90"/>
    </xf>
    <xf numFmtId="0" fontId="20" fillId="0" borderId="1" xfId="3" applyFont="1" applyBorder="1"/>
    <xf numFmtId="0" fontId="20" fillId="0" borderId="2" xfId="3" applyFont="1" applyBorder="1"/>
    <xf numFmtId="0" fontId="20" fillId="0" borderId="3" xfId="3" applyFont="1" applyBorder="1"/>
    <xf numFmtId="0" fontId="0" fillId="3" borderId="4" xfId="0" applyFill="1" applyBorder="1"/>
    <xf numFmtId="167" fontId="20" fillId="4" borderId="9" xfId="0" applyNumberFormat="1" applyFont="1" applyFill="1" applyBorder="1" applyAlignment="1">
      <alignment horizontal="center" vertical="center" wrapText="1"/>
    </xf>
    <xf numFmtId="0" fontId="17" fillId="3" borderId="4" xfId="0" applyFont="1" applyFill="1" applyBorder="1"/>
    <xf numFmtId="166" fontId="6" fillId="3" borderId="3" xfId="0" applyNumberFormat="1" applyFont="1" applyFill="1" applyBorder="1" applyAlignment="1">
      <alignment horizontal="center" vertical="center" wrapText="1"/>
    </xf>
    <xf numFmtId="166" fontId="6" fillId="3" borderId="3" xfId="0" applyNumberFormat="1" applyFont="1" applyFill="1" applyBorder="1" applyAlignment="1">
      <alignment horizontal="center" vertical="center"/>
    </xf>
    <xf numFmtId="166" fontId="6" fillId="3" borderId="4" xfId="0" applyNumberFormat="1" applyFont="1" applyFill="1" applyBorder="1" applyAlignment="1">
      <alignment horizontal="center" vertical="center" wrapText="1"/>
    </xf>
    <xf numFmtId="166" fontId="6" fillId="3" borderId="49" xfId="0" applyNumberFormat="1" applyFont="1" applyFill="1" applyBorder="1" applyAlignment="1">
      <alignment horizontal="right" vertical="center"/>
    </xf>
    <xf numFmtId="166" fontId="6" fillId="3" borderId="9" xfId="0" applyNumberFormat="1" applyFont="1" applyFill="1" applyBorder="1" applyAlignment="1">
      <alignment horizontal="right" vertical="center"/>
    </xf>
    <xf numFmtId="1" fontId="6" fillId="3" borderId="49" xfId="0" applyNumberFormat="1" applyFont="1" applyFill="1" applyBorder="1" applyAlignment="1">
      <alignment horizontal="center" vertical="center"/>
    </xf>
    <xf numFmtId="166" fontId="6" fillId="3" borderId="15" xfId="0" applyNumberFormat="1" applyFont="1" applyFill="1" applyBorder="1" applyAlignment="1">
      <alignment vertical="center"/>
    </xf>
    <xf numFmtId="166" fontId="5" fillId="3" borderId="15" xfId="0" applyNumberFormat="1" applyFont="1" applyFill="1" applyBorder="1" applyAlignment="1">
      <alignment vertical="center"/>
    </xf>
    <xf numFmtId="0" fontId="6" fillId="3" borderId="1" xfId="0" applyFont="1" applyFill="1" applyBorder="1" applyAlignment="1">
      <alignment horizontal="right" vertical="center" wrapText="1"/>
    </xf>
    <xf numFmtId="0" fontId="6" fillId="3" borderId="2" xfId="0" applyFont="1" applyFill="1" applyBorder="1" applyAlignment="1">
      <alignment horizontal="right" vertical="center" wrapText="1"/>
    </xf>
    <xf numFmtId="166" fontId="6" fillId="3" borderId="4" xfId="0" applyNumberFormat="1" applyFont="1" applyFill="1" applyBorder="1" applyAlignment="1">
      <alignment vertical="center"/>
    </xf>
    <xf numFmtId="166" fontId="5" fillId="3" borderId="12" xfId="0" applyNumberFormat="1" applyFont="1" applyFill="1" applyBorder="1" applyAlignment="1">
      <alignment horizontal="center"/>
    </xf>
    <xf numFmtId="0" fontId="17" fillId="0" borderId="0" xfId="0" applyFont="1"/>
    <xf numFmtId="166" fontId="6" fillId="3" borderId="6" xfId="0" applyNumberFormat="1" applyFont="1" applyFill="1" applyBorder="1" applyAlignment="1">
      <alignment vertical="center"/>
    </xf>
    <xf numFmtId="166" fontId="0" fillId="0" borderId="4" xfId="0" applyNumberFormat="1" applyBorder="1"/>
    <xf numFmtId="166" fontId="17" fillId="0" borderId="4" xfId="0" applyNumberFormat="1" applyFont="1" applyBorder="1"/>
    <xf numFmtId="0" fontId="17" fillId="0" borderId="4" xfId="0" applyFont="1" applyBorder="1" applyAlignment="1">
      <alignment wrapText="1"/>
    </xf>
    <xf numFmtId="164" fontId="17" fillId="0" borderId="4" xfId="0" applyNumberFormat="1" applyFont="1" applyBorder="1"/>
    <xf numFmtId="164" fontId="17" fillId="3" borderId="4" xfId="0" applyNumberFormat="1" applyFont="1" applyFill="1" applyBorder="1"/>
    <xf numFmtId="0" fontId="22" fillId="0" borderId="0" xfId="0" applyFont="1"/>
    <xf numFmtId="0" fontId="23" fillId="0" borderId="0" xfId="0" applyFont="1"/>
    <xf numFmtId="0" fontId="0" fillId="2" borderId="0" xfId="0" applyFill="1" applyAlignment="1">
      <alignment horizontal="center"/>
    </xf>
    <xf numFmtId="0" fontId="18" fillId="2" borderId="0" xfId="0" applyFont="1" applyFill="1" applyAlignment="1">
      <alignment horizontal="center" vertical="center" wrapText="1"/>
    </xf>
    <xf numFmtId="0" fontId="19" fillId="0" borderId="0" xfId="0" applyFont="1" applyAlignment="1">
      <alignment wrapText="1"/>
    </xf>
    <xf numFmtId="0" fontId="18" fillId="2" borderId="0" xfId="0" applyFont="1" applyFill="1" applyAlignment="1">
      <alignment horizontal="left" vertical="center" wrapText="1"/>
    </xf>
    <xf numFmtId="0" fontId="19" fillId="0" borderId="0" xfId="0" applyFont="1" applyAlignment="1">
      <alignment horizontal="left" wrapText="1"/>
    </xf>
    <xf numFmtId="0" fontId="21" fillId="0" borderId="0" xfId="3" applyFont="1" applyAlignment="1">
      <alignment wrapText="1"/>
    </xf>
    <xf numFmtId="0" fontId="23"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20" fillId="2" borderId="4" xfId="0" applyFont="1" applyFill="1" applyBorder="1" applyAlignment="1">
      <alignment horizontal="center" vertical="center" wrapText="1"/>
    </xf>
    <xf numFmtId="0" fontId="21" fillId="2" borderId="4" xfId="0" applyFont="1" applyFill="1" applyBorder="1" applyAlignment="1">
      <alignment horizont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7" fillId="0" borderId="4" xfId="0" applyFont="1" applyBorder="1" applyAlignment="1">
      <alignment horizontal="left" vertical="center" wrapText="1"/>
    </xf>
    <xf numFmtId="0" fontId="6" fillId="0" borderId="4" xfId="0" applyFont="1" applyBorder="1" applyAlignment="1">
      <alignment horizontal="left" vertical="center"/>
    </xf>
    <xf numFmtId="164" fontId="13" fillId="3" borderId="1" xfId="0" applyNumberFormat="1" applyFont="1" applyFill="1" applyBorder="1" applyAlignment="1">
      <alignment horizontal="left" vertical="center" wrapText="1"/>
    </xf>
    <xf numFmtId="164" fontId="13" fillId="3" borderId="2" xfId="0" applyNumberFormat="1" applyFont="1" applyFill="1" applyBorder="1" applyAlignment="1">
      <alignment horizontal="left" vertical="center" wrapText="1"/>
    </xf>
    <xf numFmtId="0" fontId="13" fillId="0" borderId="4" xfId="0" applyFont="1" applyBorder="1" applyAlignment="1">
      <alignment horizontal="left" vertical="center"/>
    </xf>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164" fontId="13" fillId="0" borderId="0" xfId="0" applyNumberFormat="1" applyFont="1" applyAlignment="1">
      <alignment horizontal="right" vertical="center" wrapText="1"/>
    </xf>
    <xf numFmtId="164" fontId="13" fillId="3" borderId="1"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13" fillId="3" borderId="4" xfId="0" applyNumberFormat="1" applyFont="1" applyFill="1" applyBorder="1" applyAlignment="1">
      <alignment horizontal="left" vertical="center" wrapText="1"/>
    </xf>
    <xf numFmtId="0" fontId="7" fillId="0" borderId="40" xfId="0" applyFont="1" applyBorder="1" applyAlignment="1">
      <alignment horizontal="left"/>
    </xf>
    <xf numFmtId="0" fontId="7" fillId="0" borderId="28" xfId="0" applyFont="1" applyBorder="1" applyAlignment="1">
      <alignment horizontal="left"/>
    </xf>
    <xf numFmtId="0" fontId="7" fillId="0" borderId="14" xfId="0" applyFont="1" applyBorder="1" applyAlignment="1">
      <alignment horizontal="left"/>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0" xfId="0" applyFont="1" applyBorder="1" applyAlignment="1">
      <alignment horizontal="left" vertical="center"/>
    </xf>
    <xf numFmtId="0" fontId="7" fillId="0" borderId="14" xfId="0" applyFont="1" applyBorder="1" applyAlignment="1">
      <alignment horizontal="left" vertical="center"/>
    </xf>
    <xf numFmtId="0" fontId="6" fillId="0" borderId="41" xfId="0" applyFont="1" applyBorder="1" applyAlignment="1">
      <alignment horizontal="right" vertical="center"/>
    </xf>
    <xf numFmtId="0" fontId="6" fillId="0" borderId="13" xfId="0" applyFont="1" applyBorder="1" applyAlignment="1">
      <alignment horizontal="right" vertical="center"/>
    </xf>
    <xf numFmtId="0" fontId="6" fillId="0" borderId="42" xfId="0" applyFont="1" applyBorder="1" applyAlignment="1">
      <alignment horizontal="right" vertical="center"/>
    </xf>
    <xf numFmtId="0" fontId="6" fillId="3" borderId="10" xfId="0" applyFont="1" applyFill="1" applyBorder="1" applyAlignment="1">
      <alignment horizontal="right" vertical="center"/>
    </xf>
    <xf numFmtId="0" fontId="6" fillId="3" borderId="11" xfId="0" applyFont="1" applyFill="1" applyBorder="1" applyAlignment="1">
      <alignment horizontal="right" vertical="center"/>
    </xf>
    <xf numFmtId="0" fontId="6" fillId="3" borderId="12" xfId="0" applyFont="1" applyFill="1" applyBorder="1" applyAlignment="1">
      <alignment horizontal="right" vertical="center"/>
    </xf>
    <xf numFmtId="0" fontId="7" fillId="0" borderId="12" xfId="0" applyFont="1" applyBorder="1" applyAlignment="1">
      <alignment horizontal="left" vertical="center"/>
    </xf>
    <xf numFmtId="0" fontId="6" fillId="0" borderId="40" xfId="0" applyFont="1" applyBorder="1" applyAlignment="1">
      <alignment horizontal="left"/>
    </xf>
    <xf numFmtId="0" fontId="6" fillId="0" borderId="11" xfId="0" applyFont="1" applyBorder="1" applyAlignment="1">
      <alignment horizontal="left"/>
    </xf>
    <xf numFmtId="0" fontId="6" fillId="0" borderId="12" xfId="0" applyFont="1" applyBorder="1" applyAlignment="1">
      <alignment horizontal="left"/>
    </xf>
    <xf numFmtId="0" fontId="6" fillId="0" borderId="11" xfId="0" applyFont="1" applyBorder="1" applyAlignment="1">
      <alignment horizontal="right" vertical="center"/>
    </xf>
    <xf numFmtId="0" fontId="6" fillId="0" borderId="12" xfId="0" applyFont="1" applyBorder="1" applyAlignment="1">
      <alignment horizontal="right" vertical="center"/>
    </xf>
    <xf numFmtId="0" fontId="6" fillId="0" borderId="28" xfId="0" applyFont="1" applyBorder="1" applyAlignment="1">
      <alignment horizontal="left"/>
    </xf>
    <xf numFmtId="0" fontId="6" fillId="0" borderId="14" xfId="0" applyFont="1" applyBorder="1" applyAlignment="1">
      <alignment horizontal="left"/>
    </xf>
    <xf numFmtId="0" fontId="6" fillId="3" borderId="41" xfId="0" applyFont="1" applyFill="1" applyBorder="1" applyAlignment="1">
      <alignment horizontal="right" vertical="center"/>
    </xf>
    <xf numFmtId="0" fontId="6" fillId="3" borderId="13" xfId="0" applyFont="1" applyFill="1" applyBorder="1" applyAlignment="1">
      <alignment horizontal="right" vertical="center"/>
    </xf>
    <xf numFmtId="0" fontId="6" fillId="3" borderId="42" xfId="0" applyFont="1" applyFill="1" applyBorder="1" applyAlignment="1">
      <alignment horizontal="right" vertical="center"/>
    </xf>
    <xf numFmtId="0" fontId="6" fillId="0" borderId="10" xfId="0" applyFont="1" applyBorder="1" applyAlignment="1">
      <alignment horizontal="left"/>
    </xf>
    <xf numFmtId="0" fontId="6" fillId="0" borderId="10" xfId="0" applyFont="1" applyBorder="1" applyAlignment="1">
      <alignment horizontal="righ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11" fillId="0" borderId="7" xfId="0" applyFont="1" applyBorder="1" applyAlignment="1">
      <alignment horizontal="center" vertical="center" textRotation="90"/>
    </xf>
    <xf numFmtId="0" fontId="11" fillId="0" borderId="8" xfId="0" applyFont="1" applyBorder="1" applyAlignment="1">
      <alignment horizontal="center" vertical="center" textRotation="90"/>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3" borderId="1" xfId="0" applyFont="1" applyFill="1" applyBorder="1" applyAlignment="1">
      <alignment horizontal="right" vertical="center" wrapText="1"/>
    </xf>
    <xf numFmtId="0" fontId="5" fillId="3" borderId="2" xfId="0" applyFont="1" applyFill="1" applyBorder="1" applyAlignment="1">
      <alignment horizontal="right" vertical="center" wrapText="1"/>
    </xf>
    <xf numFmtId="0" fontId="5" fillId="3" borderId="35" xfId="0" applyFont="1" applyFill="1" applyBorder="1" applyAlignment="1">
      <alignment horizontal="right" vertical="center" wrapText="1"/>
    </xf>
    <xf numFmtId="0" fontId="6" fillId="0" borderId="7" xfId="0" applyFont="1" applyBorder="1" applyAlignment="1">
      <alignment horizontal="center" vertical="center" textRotation="90"/>
    </xf>
    <xf numFmtId="0" fontId="6" fillId="0" borderId="8" xfId="0" applyFont="1" applyBorder="1" applyAlignment="1">
      <alignment horizontal="center" vertical="center" textRotation="90"/>
    </xf>
    <xf numFmtId="0" fontId="6" fillId="0" borderId="5" xfId="0" applyFont="1" applyBorder="1" applyAlignment="1">
      <alignment horizontal="center" vertical="center" textRotation="90"/>
    </xf>
    <xf numFmtId="0" fontId="6" fillId="3" borderId="1" xfId="0" applyFont="1" applyFill="1" applyBorder="1" applyAlignment="1">
      <alignment horizontal="right" vertical="center" wrapText="1"/>
    </xf>
    <xf numFmtId="0" fontId="6" fillId="3" borderId="2" xfId="0" applyFont="1" applyFill="1" applyBorder="1" applyAlignment="1">
      <alignment horizontal="right" vertical="center" wrapText="1"/>
    </xf>
    <xf numFmtId="0" fontId="6" fillId="3" borderId="3" xfId="0" applyFont="1" applyFill="1" applyBorder="1" applyAlignment="1">
      <alignment horizontal="right" vertical="center" wrapText="1"/>
    </xf>
    <xf numFmtId="166" fontId="5" fillId="0" borderId="4" xfId="0" applyNumberFormat="1" applyFont="1" applyBorder="1" applyAlignment="1">
      <alignment horizontal="center" vertical="center"/>
    </xf>
    <xf numFmtId="0" fontId="5" fillId="3" borderId="4" xfId="0" applyFont="1" applyFill="1" applyBorder="1" applyAlignment="1">
      <alignment horizontal="right" vertical="top" wrapText="1"/>
    </xf>
    <xf numFmtId="0" fontId="5" fillId="0" borderId="4" xfId="0" applyFont="1" applyBorder="1" applyAlignment="1">
      <alignment horizontal="center" vertical="center"/>
    </xf>
    <xf numFmtId="0" fontId="6" fillId="0" borderId="4" xfId="0" applyFont="1" applyBorder="1" applyAlignment="1">
      <alignment horizontal="center" vertical="center"/>
    </xf>
    <xf numFmtId="39" fontId="5" fillId="0" borderId="4" xfId="0" applyNumberFormat="1" applyFont="1" applyBorder="1" applyAlignment="1">
      <alignment horizontal="center" vertical="center"/>
    </xf>
    <xf numFmtId="0" fontId="5" fillId="0" borderId="4" xfId="0" applyFont="1" applyBorder="1" applyAlignment="1">
      <alignment horizontal="center" vertical="top"/>
    </xf>
    <xf numFmtId="0" fontId="5" fillId="0" borderId="7" xfId="0" applyFont="1" applyBorder="1" applyAlignment="1">
      <alignment horizontal="center" vertical="top"/>
    </xf>
    <xf numFmtId="0" fontId="5" fillId="0" borderId="5" xfId="0" applyFont="1" applyBorder="1" applyAlignment="1">
      <alignment horizontal="center" vertical="top"/>
    </xf>
    <xf numFmtId="0" fontId="14" fillId="0" borderId="4" xfId="0" applyFont="1" applyBorder="1" applyAlignment="1">
      <alignment horizontal="center" vertical="top"/>
    </xf>
  </cellXfs>
  <cellStyles count="4">
    <cellStyle name="Comma" xfId="1" builtinId="3"/>
    <cellStyle name="Normal" xfId="0" builtinId="0"/>
    <cellStyle name="Normal 2" xfId="2" xr:uid="{00000000-0005-0000-0000-000002000000}"/>
    <cellStyle name="Normal 4" xfId="3" xr:uid="{13E14747-F074-4661-80A3-29379950E3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3</xdr:col>
      <xdr:colOff>95250</xdr:colOff>
      <xdr:row>58</xdr:row>
      <xdr:rowOff>125730</xdr:rowOff>
    </xdr:from>
    <xdr:to>
      <xdr:col>3</xdr:col>
      <xdr:colOff>171450</xdr:colOff>
      <xdr:row>59</xdr:row>
      <xdr:rowOff>145235</xdr:rowOff>
    </xdr:to>
    <xdr:sp macro="" textlink="">
      <xdr:nvSpPr>
        <xdr:cNvPr id="2" name="Text Box 118">
          <a:extLst>
            <a:ext uri="{FF2B5EF4-FFF2-40B4-BE49-F238E27FC236}">
              <a16:creationId xmlns:a16="http://schemas.microsoft.com/office/drawing/2014/main" id="{97C93BBB-BBF2-44BD-888D-0DAA84DE0F26}"/>
            </a:ext>
          </a:extLst>
        </xdr:cNvPr>
        <xdr:cNvSpPr txBox="1">
          <a:spLocks noChangeArrowheads="1"/>
        </xdr:cNvSpPr>
      </xdr:nvSpPr>
      <xdr:spPr bwMode="auto">
        <a:xfrm>
          <a:off x="6164580" y="101654610"/>
          <a:ext cx="76200" cy="20238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8F8D9-3F2D-44DC-BA05-5A8E4565B9DF}">
  <dimension ref="B11:F16"/>
  <sheetViews>
    <sheetView workbookViewId="0">
      <selection activeCell="H13" sqref="H13"/>
    </sheetView>
  </sheetViews>
  <sheetFormatPr defaultRowHeight="14.5" x14ac:dyDescent="0.35"/>
  <sheetData>
    <row r="11" spans="2:6" ht="15" customHeight="1" x14ac:dyDescent="0.35">
      <c r="B11" s="238" t="s">
        <v>315</v>
      </c>
      <c r="C11" s="239"/>
      <c r="D11" s="239"/>
      <c r="E11" s="239"/>
    </row>
    <row r="12" spans="2:6" x14ac:dyDescent="0.35">
      <c r="B12" s="239"/>
      <c r="C12" s="239"/>
      <c r="D12" s="239"/>
      <c r="E12" s="239"/>
    </row>
    <row r="13" spans="2:6" x14ac:dyDescent="0.35">
      <c r="B13" s="239"/>
      <c r="C13" s="239"/>
      <c r="D13" s="239"/>
      <c r="E13" s="239"/>
    </row>
    <row r="14" spans="2:6" x14ac:dyDescent="0.35">
      <c r="C14" s="240" t="s">
        <v>306</v>
      </c>
      <c r="D14" s="241"/>
      <c r="E14" s="241"/>
      <c r="F14" s="241"/>
    </row>
    <row r="15" spans="2:6" x14ac:dyDescent="0.35">
      <c r="C15" s="241"/>
      <c r="D15" s="241"/>
      <c r="E15" s="241"/>
      <c r="F15" s="241"/>
    </row>
    <row r="16" spans="2:6" x14ac:dyDescent="0.35">
      <c r="C16" s="241"/>
      <c r="D16" s="241"/>
      <c r="E16" s="241"/>
      <c r="F16" s="241"/>
    </row>
  </sheetData>
  <mergeCells count="2">
    <mergeCell ref="B11:E13"/>
    <mergeCell ref="C14:F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F9588-3CF9-4483-A3DA-4A48DA204E47}">
  <dimension ref="B2:H9"/>
  <sheetViews>
    <sheetView workbookViewId="0">
      <selection activeCell="A4" sqref="A4"/>
    </sheetView>
  </sheetViews>
  <sheetFormatPr defaultRowHeight="14.5" x14ac:dyDescent="0.35"/>
  <sheetData>
    <row r="2" spans="2:8" x14ac:dyDescent="0.35">
      <c r="B2" s="210" t="s">
        <v>307</v>
      </c>
      <c r="C2" s="211"/>
      <c r="D2" s="211"/>
      <c r="E2" s="211"/>
      <c r="F2" s="211"/>
      <c r="G2" s="211"/>
      <c r="H2" s="212"/>
    </row>
    <row r="3" spans="2:8" ht="96" customHeight="1" x14ac:dyDescent="0.35">
      <c r="B3" s="242" t="s">
        <v>308</v>
      </c>
      <c r="C3" s="242"/>
      <c r="D3" s="242"/>
      <c r="E3" s="242"/>
      <c r="F3" s="242"/>
      <c r="G3" s="242"/>
      <c r="H3" s="242"/>
    </row>
    <row r="4" spans="2:8" ht="52.5" customHeight="1" x14ac:dyDescent="0.35">
      <c r="B4" s="242" t="s">
        <v>309</v>
      </c>
      <c r="C4" s="242"/>
      <c r="D4" s="242"/>
      <c r="E4" s="242"/>
      <c r="F4" s="242"/>
      <c r="G4" s="242"/>
      <c r="H4" s="242"/>
    </row>
    <row r="5" spans="2:8" ht="76.5" customHeight="1" x14ac:dyDescent="0.35">
      <c r="B5" s="242" t="s">
        <v>310</v>
      </c>
      <c r="C5" s="242"/>
      <c r="D5" s="242"/>
      <c r="E5" s="242"/>
      <c r="F5" s="242"/>
      <c r="G5" s="242"/>
      <c r="H5" s="242"/>
    </row>
    <row r="6" spans="2:8" ht="54" customHeight="1" x14ac:dyDescent="0.35">
      <c r="B6" s="242" t="s">
        <v>311</v>
      </c>
      <c r="C6" s="242"/>
      <c r="D6" s="242"/>
      <c r="E6" s="242"/>
      <c r="F6" s="242"/>
      <c r="G6" s="242"/>
      <c r="H6" s="242"/>
    </row>
    <row r="7" spans="2:8" ht="42.65" customHeight="1" x14ac:dyDescent="0.35">
      <c r="B7" s="242" t="s">
        <v>312</v>
      </c>
      <c r="C7" s="242"/>
      <c r="D7" s="242"/>
      <c r="E7" s="242"/>
      <c r="F7" s="242"/>
      <c r="G7" s="242"/>
      <c r="H7" s="242"/>
    </row>
    <row r="8" spans="2:8" ht="63.25" customHeight="1" x14ac:dyDescent="0.35">
      <c r="B8" s="242" t="s">
        <v>313</v>
      </c>
      <c r="C8" s="242"/>
      <c r="D8" s="242"/>
      <c r="E8" s="242"/>
      <c r="F8" s="242"/>
      <c r="G8" s="242"/>
      <c r="H8" s="242"/>
    </row>
    <row r="9" spans="2:8" ht="45" customHeight="1" x14ac:dyDescent="0.35">
      <c r="B9" s="242" t="s">
        <v>314</v>
      </c>
      <c r="C9" s="242"/>
      <c r="D9" s="242"/>
      <c r="E9" s="242"/>
      <c r="F9" s="242"/>
      <c r="G9" s="242"/>
      <c r="H9" s="242"/>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45FBB-0FFE-49D9-8C97-777E95AA3DC2}">
  <dimension ref="A2:C25"/>
  <sheetViews>
    <sheetView tabSelected="1" topLeftCell="A8" zoomScale="90" zoomScaleNormal="100" workbookViewId="0">
      <selection activeCell="B12" sqref="B12"/>
    </sheetView>
  </sheetViews>
  <sheetFormatPr defaultRowHeight="14.5" x14ac:dyDescent="0.35"/>
  <cols>
    <col min="2" max="2" width="57.6328125" customWidth="1"/>
    <col min="3" max="3" width="19.26953125" customWidth="1"/>
  </cols>
  <sheetData>
    <row r="2" spans="1:3" x14ac:dyDescent="0.35">
      <c r="B2" s="248" t="s">
        <v>324</v>
      </c>
      <c r="C2" s="249"/>
    </row>
    <row r="3" spans="1:3" x14ac:dyDescent="0.35">
      <c r="B3" s="249"/>
      <c r="C3" s="249"/>
    </row>
    <row r="4" spans="1:3" ht="14.4" customHeight="1" thickBot="1" x14ac:dyDescent="0.4"/>
    <row r="5" spans="1:3" ht="56.75" customHeight="1" thickBot="1" x14ac:dyDescent="0.4">
      <c r="A5" s="207"/>
      <c r="B5" s="208" t="s">
        <v>318</v>
      </c>
      <c r="C5" s="214" t="s">
        <v>323</v>
      </c>
    </row>
    <row r="6" spans="1:3" ht="27.65" customHeight="1" x14ac:dyDescent="0.35">
      <c r="A6" s="207">
        <v>1</v>
      </c>
      <c r="B6" s="208" t="s">
        <v>319</v>
      </c>
      <c r="C6" s="233">
        <f>'Punime Ndertimore'!F109</f>
        <v>0</v>
      </c>
    </row>
    <row r="7" spans="1:3" ht="24.9" customHeight="1" x14ac:dyDescent="0.35">
      <c r="A7" s="207">
        <v>2</v>
      </c>
      <c r="B7" s="208" t="s">
        <v>320</v>
      </c>
      <c r="C7" s="233">
        <f>'Punime Hidraulike'!F149</f>
        <v>0</v>
      </c>
    </row>
    <row r="8" spans="1:3" ht="18.899999999999999" customHeight="1" x14ac:dyDescent="0.35">
      <c r="A8" s="207">
        <v>3</v>
      </c>
      <c r="B8" s="208" t="s">
        <v>321</v>
      </c>
      <c r="C8" s="233">
        <f>'Punime Elektrike'!F68</f>
        <v>0</v>
      </c>
    </row>
    <row r="9" spans="1:3" ht="19.5" customHeight="1" x14ac:dyDescent="0.35">
      <c r="A9" s="207">
        <v>4</v>
      </c>
      <c r="B9" s="208" t="s">
        <v>322</v>
      </c>
      <c r="C9" s="233">
        <f>'Punime Mekanike'!F47</f>
        <v>0</v>
      </c>
    </row>
    <row r="10" spans="1:3" ht="29" x14ac:dyDescent="0.35">
      <c r="A10" s="207"/>
      <c r="B10" s="232" t="s">
        <v>340</v>
      </c>
      <c r="C10" s="233">
        <v>0</v>
      </c>
    </row>
    <row r="11" spans="1:3" ht="28.75" customHeight="1" x14ac:dyDescent="0.35">
      <c r="A11" s="213"/>
      <c r="B11" s="215" t="s">
        <v>316</v>
      </c>
      <c r="C11" s="234">
        <f>SUM(C6:C10)</f>
        <v>0</v>
      </c>
    </row>
    <row r="12" spans="1:3" ht="26.75" customHeight="1" x14ac:dyDescent="0.35">
      <c r="A12" s="207"/>
      <c r="B12" s="208" t="s">
        <v>348</v>
      </c>
      <c r="C12" s="233"/>
    </row>
    <row r="13" spans="1:3" ht="23.75" customHeight="1" x14ac:dyDescent="0.35">
      <c r="A13" s="213"/>
      <c r="B13" s="215" t="s">
        <v>317</v>
      </c>
      <c r="C13" s="234">
        <f>C11+C12</f>
        <v>0</v>
      </c>
    </row>
    <row r="15" spans="1:3" x14ac:dyDescent="0.35">
      <c r="B15" s="235" t="s">
        <v>341</v>
      </c>
      <c r="C15" s="235"/>
    </row>
    <row r="16" spans="1:3" x14ac:dyDescent="0.35">
      <c r="B16" s="235"/>
      <c r="C16" s="235"/>
    </row>
    <row r="17" spans="2:3" x14ac:dyDescent="0.35">
      <c r="B17" s="235" t="s">
        <v>347</v>
      </c>
      <c r="C17" s="235"/>
    </row>
    <row r="18" spans="2:3" x14ac:dyDescent="0.35">
      <c r="B18" s="235"/>
      <c r="C18" s="235"/>
    </row>
    <row r="19" spans="2:3" x14ac:dyDescent="0.35">
      <c r="B19" s="235"/>
      <c r="C19" s="235"/>
    </row>
    <row r="20" spans="2:3" x14ac:dyDescent="0.35">
      <c r="B20" s="235" t="s">
        <v>342</v>
      </c>
      <c r="C20" s="235"/>
    </row>
    <row r="21" spans="2:3" x14ac:dyDescent="0.35">
      <c r="B21" s="235"/>
      <c r="C21" s="235"/>
    </row>
    <row r="22" spans="2:3" x14ac:dyDescent="0.35">
      <c r="B22" s="236" t="s">
        <v>343</v>
      </c>
      <c r="C22" s="237"/>
    </row>
    <row r="23" spans="2:3" x14ac:dyDescent="0.35">
      <c r="B23" s="243" t="s">
        <v>344</v>
      </c>
      <c r="C23" s="244"/>
    </row>
    <row r="24" spans="2:3" x14ac:dyDescent="0.35">
      <c r="B24" s="243" t="s">
        <v>345</v>
      </c>
      <c r="C24" s="245"/>
    </row>
    <row r="25" spans="2:3" x14ac:dyDescent="0.35">
      <c r="B25" s="246" t="s">
        <v>346</v>
      </c>
      <c r="C25" s="247"/>
    </row>
  </sheetData>
  <mergeCells count="4">
    <mergeCell ref="B23:C23"/>
    <mergeCell ref="B24:C24"/>
    <mergeCell ref="B25:C25"/>
    <mergeCell ref="B2:C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7A1B8-4687-46DE-BD6E-3513AE001229}">
  <dimension ref="A3:F109"/>
  <sheetViews>
    <sheetView topLeftCell="A103" workbookViewId="0">
      <selection activeCell="B115" sqref="B115"/>
    </sheetView>
  </sheetViews>
  <sheetFormatPr defaultColWidth="8.81640625" defaultRowHeight="14.5" x14ac:dyDescent="0.35"/>
  <cols>
    <col min="2" max="2" width="79.1796875" customWidth="1"/>
    <col min="3" max="3" width="6.453125" bestFit="1" customWidth="1"/>
    <col min="4" max="4" width="8.1796875" bestFit="1" customWidth="1"/>
    <col min="5" max="5" width="10.26953125" bestFit="1" customWidth="1"/>
    <col min="6" max="6" width="6.54296875" bestFit="1" customWidth="1"/>
  </cols>
  <sheetData>
    <row r="3" spans="1:6" ht="15.5" x14ac:dyDescent="0.35">
      <c r="A3" s="5">
        <v>1</v>
      </c>
      <c r="B3" s="252" t="s">
        <v>0</v>
      </c>
      <c r="C3" s="252"/>
      <c r="D3" s="252"/>
      <c r="E3" s="252"/>
      <c r="F3" s="252"/>
    </row>
    <row r="4" spans="1:6" x14ac:dyDescent="0.35">
      <c r="A4" s="6"/>
      <c r="B4" s="253" t="s">
        <v>1</v>
      </c>
      <c r="C4" s="253"/>
      <c r="D4" s="253"/>
      <c r="E4" s="253"/>
      <c r="F4" s="253"/>
    </row>
    <row r="5" spans="1:6" x14ac:dyDescent="0.35">
      <c r="A5" s="7" t="s">
        <v>2</v>
      </c>
      <c r="B5" s="8" t="s">
        <v>3</v>
      </c>
      <c r="C5" s="9" t="s">
        <v>4</v>
      </c>
      <c r="D5" s="10" t="s">
        <v>5</v>
      </c>
      <c r="E5" s="11" t="s">
        <v>6</v>
      </c>
      <c r="F5" s="11" t="s">
        <v>7</v>
      </c>
    </row>
    <row r="6" spans="1:6" ht="28" x14ac:dyDescent="0.35">
      <c r="A6" s="12">
        <v>1.1000000000000001</v>
      </c>
      <c r="B6" s="13" t="s">
        <v>8</v>
      </c>
      <c r="C6" s="14" t="s">
        <v>9</v>
      </c>
      <c r="D6" s="15">
        <v>1</v>
      </c>
      <c r="E6" s="16"/>
      <c r="F6" s="16">
        <f>D6*E6</f>
        <v>0</v>
      </c>
    </row>
    <row r="7" spans="1:6" ht="70" x14ac:dyDescent="0.35">
      <c r="A7" s="12">
        <v>1.2</v>
      </c>
      <c r="B7" s="13" t="s">
        <v>10</v>
      </c>
      <c r="C7" s="14" t="s">
        <v>11</v>
      </c>
      <c r="D7" s="15">
        <v>1</v>
      </c>
      <c r="E7" s="16"/>
      <c r="F7" s="16">
        <f t="shared" ref="F7:F9" si="0">D7*E7</f>
        <v>0</v>
      </c>
    </row>
    <row r="8" spans="1:6" ht="28" x14ac:dyDescent="0.35">
      <c r="A8" s="12">
        <v>1.3</v>
      </c>
      <c r="B8" s="17" t="s">
        <v>12</v>
      </c>
      <c r="C8" s="18" t="s">
        <v>11</v>
      </c>
      <c r="D8" s="15">
        <v>1</v>
      </c>
      <c r="E8" s="16"/>
      <c r="F8" s="16">
        <f t="shared" si="0"/>
        <v>0</v>
      </c>
    </row>
    <row r="9" spans="1:6" ht="28" x14ac:dyDescent="0.35">
      <c r="A9" s="12">
        <v>1.4</v>
      </c>
      <c r="B9" s="17" t="s">
        <v>13</v>
      </c>
      <c r="C9" s="18" t="s">
        <v>11</v>
      </c>
      <c r="D9" s="15">
        <v>1</v>
      </c>
      <c r="E9" s="16"/>
      <c r="F9" s="16">
        <f t="shared" si="0"/>
        <v>0</v>
      </c>
    </row>
    <row r="10" spans="1:6" x14ac:dyDescent="0.35">
      <c r="A10" s="19"/>
      <c r="B10" s="20"/>
      <c r="C10" s="254" t="s">
        <v>14</v>
      </c>
      <c r="D10" s="255"/>
      <c r="E10" s="216"/>
      <c r="F10" s="217">
        <f>SUM(F6:F9)</f>
        <v>0</v>
      </c>
    </row>
    <row r="11" spans="1:6" x14ac:dyDescent="0.35">
      <c r="A11" s="19"/>
      <c r="B11" s="20"/>
      <c r="C11" s="20"/>
      <c r="D11" s="22"/>
      <c r="E11" s="23"/>
      <c r="F11" s="23"/>
    </row>
    <row r="12" spans="1:6" x14ac:dyDescent="0.35">
      <c r="A12" s="24" t="s">
        <v>15</v>
      </c>
      <c r="B12" s="256" t="s">
        <v>16</v>
      </c>
      <c r="C12" s="256"/>
      <c r="D12" s="256"/>
      <c r="E12" s="256"/>
      <c r="F12" s="256"/>
    </row>
    <row r="13" spans="1:6" x14ac:dyDescent="0.35">
      <c r="A13" s="25" t="s">
        <v>2</v>
      </c>
      <c r="B13" s="26" t="s">
        <v>3</v>
      </c>
      <c r="C13" s="9" t="s">
        <v>4</v>
      </c>
      <c r="D13" s="10" t="s">
        <v>5</v>
      </c>
      <c r="E13" s="11" t="s">
        <v>6</v>
      </c>
      <c r="F13" s="11" t="s">
        <v>7</v>
      </c>
    </row>
    <row r="14" spans="1:6" ht="84" x14ac:dyDescent="0.35">
      <c r="A14" s="27" t="s">
        <v>17</v>
      </c>
      <c r="B14" s="17" t="s">
        <v>18</v>
      </c>
      <c r="C14" s="18" t="s">
        <v>19</v>
      </c>
      <c r="D14" s="28">
        <v>680</v>
      </c>
      <c r="E14" s="1"/>
      <c r="F14" s="29">
        <f>D14*E14</f>
        <v>0</v>
      </c>
    </row>
    <row r="15" spans="1:6" ht="70" x14ac:dyDescent="0.35">
      <c r="A15" s="27" t="s">
        <v>20</v>
      </c>
      <c r="B15" s="30" t="s">
        <v>21</v>
      </c>
      <c r="C15" s="18" t="s">
        <v>19</v>
      </c>
      <c r="D15" s="28">
        <v>350</v>
      </c>
      <c r="E15" s="1"/>
      <c r="F15" s="29">
        <f t="shared" ref="F15:F17" si="1">D15*E15</f>
        <v>0</v>
      </c>
    </row>
    <row r="16" spans="1:6" ht="70" x14ac:dyDescent="0.35">
      <c r="A16" s="27" t="s">
        <v>22</v>
      </c>
      <c r="B16" s="17" t="s">
        <v>23</v>
      </c>
      <c r="C16" s="18" t="s">
        <v>19</v>
      </c>
      <c r="D16" s="28">
        <v>168</v>
      </c>
      <c r="E16" s="1"/>
      <c r="F16" s="29">
        <f t="shared" si="1"/>
        <v>0</v>
      </c>
    </row>
    <row r="17" spans="1:6" ht="70" x14ac:dyDescent="0.35">
      <c r="A17" s="27" t="s">
        <v>24</v>
      </c>
      <c r="B17" s="17" t="s">
        <v>25</v>
      </c>
      <c r="C17" s="18" t="s">
        <v>19</v>
      </c>
      <c r="D17" s="28">
        <v>98</v>
      </c>
      <c r="E17" s="1"/>
      <c r="F17" s="29">
        <f t="shared" si="1"/>
        <v>0</v>
      </c>
    </row>
    <row r="18" spans="1:6" x14ac:dyDescent="0.35">
      <c r="A18" s="19"/>
      <c r="B18" s="20"/>
      <c r="C18" s="254" t="s">
        <v>14</v>
      </c>
      <c r="D18" s="255"/>
      <c r="E18" s="216"/>
      <c r="F18" s="217">
        <f>SUM(F14:F17)</f>
        <v>0</v>
      </c>
    </row>
    <row r="19" spans="1:6" x14ac:dyDescent="0.35">
      <c r="A19" s="19"/>
      <c r="B19" s="20"/>
      <c r="C19" s="20"/>
      <c r="D19" s="22"/>
      <c r="E19" s="23"/>
      <c r="F19" s="23"/>
    </row>
    <row r="20" spans="1:6" x14ac:dyDescent="0.35">
      <c r="A20" s="24" t="s">
        <v>26</v>
      </c>
      <c r="B20" s="250" t="s">
        <v>27</v>
      </c>
      <c r="C20" s="250"/>
      <c r="D20" s="250"/>
      <c r="E20" s="250"/>
      <c r="F20" s="251"/>
    </row>
    <row r="21" spans="1:6" x14ac:dyDescent="0.35">
      <c r="A21" s="25" t="s">
        <v>2</v>
      </c>
      <c r="B21" s="26" t="s">
        <v>3</v>
      </c>
      <c r="C21" s="9" t="s">
        <v>4</v>
      </c>
      <c r="D21" s="10" t="s">
        <v>5</v>
      </c>
      <c r="E21" s="11" t="s">
        <v>6</v>
      </c>
      <c r="F21" s="11" t="s">
        <v>7</v>
      </c>
    </row>
    <row r="22" spans="1:6" x14ac:dyDescent="0.35">
      <c r="A22" s="27"/>
      <c r="B22" s="257" t="s">
        <v>28</v>
      </c>
      <c r="C22" s="258"/>
      <c r="D22" s="258"/>
      <c r="E22" s="258"/>
      <c r="F22" s="259"/>
    </row>
    <row r="23" spans="1:6" ht="56" x14ac:dyDescent="0.35">
      <c r="A23" s="27" t="s">
        <v>29</v>
      </c>
      <c r="B23" s="32" t="s">
        <v>30</v>
      </c>
      <c r="C23" s="18" t="s">
        <v>19</v>
      </c>
      <c r="D23" s="28">
        <v>28</v>
      </c>
      <c r="E23" s="1"/>
      <c r="F23" s="29">
        <f>D23*E23</f>
        <v>0</v>
      </c>
    </row>
    <row r="24" spans="1:6" ht="70" x14ac:dyDescent="0.35">
      <c r="A24" s="27" t="s">
        <v>31</v>
      </c>
      <c r="B24" s="32" t="s">
        <v>32</v>
      </c>
      <c r="C24" s="18" t="s">
        <v>19</v>
      </c>
      <c r="D24" s="28">
        <v>85</v>
      </c>
      <c r="E24" s="1"/>
      <c r="F24" s="29">
        <f t="shared" ref="F24:F27" si="2">D24*E24</f>
        <v>0</v>
      </c>
    </row>
    <row r="25" spans="1:6" ht="70" x14ac:dyDescent="0.35">
      <c r="A25" s="27" t="s">
        <v>33</v>
      </c>
      <c r="B25" s="32" t="s">
        <v>34</v>
      </c>
      <c r="C25" s="18" t="s">
        <v>19</v>
      </c>
      <c r="D25" s="28">
        <v>13</v>
      </c>
      <c r="E25" s="1"/>
      <c r="F25" s="29">
        <f t="shared" si="2"/>
        <v>0</v>
      </c>
    </row>
    <row r="26" spans="1:6" ht="56" x14ac:dyDescent="0.35">
      <c r="A26" s="27" t="s">
        <v>35</v>
      </c>
      <c r="B26" s="32" t="s">
        <v>36</v>
      </c>
      <c r="C26" s="18" t="s">
        <v>19</v>
      </c>
      <c r="D26" s="28">
        <v>87</v>
      </c>
      <c r="E26" s="1"/>
      <c r="F26" s="29">
        <f t="shared" si="2"/>
        <v>0</v>
      </c>
    </row>
    <row r="27" spans="1:6" ht="42" x14ac:dyDescent="0.35">
      <c r="A27" s="27" t="s">
        <v>37</v>
      </c>
      <c r="B27" s="32" t="s">
        <v>38</v>
      </c>
      <c r="C27" s="18" t="s">
        <v>19</v>
      </c>
      <c r="D27" s="28">
        <v>10</v>
      </c>
      <c r="E27" s="1"/>
      <c r="F27" s="29">
        <f t="shared" si="2"/>
        <v>0</v>
      </c>
    </row>
    <row r="28" spans="1:6" x14ac:dyDescent="0.35">
      <c r="A28" s="19"/>
      <c r="B28" s="20"/>
      <c r="C28" s="254" t="s">
        <v>14</v>
      </c>
      <c r="D28" s="255"/>
      <c r="E28" s="216"/>
      <c r="F28" s="217">
        <f>SUM(F23:F27)</f>
        <v>0</v>
      </c>
    </row>
    <row r="29" spans="1:6" x14ac:dyDescent="0.35">
      <c r="A29" s="19"/>
      <c r="B29" s="20"/>
      <c r="C29" s="20"/>
      <c r="D29" s="22"/>
      <c r="E29" s="23"/>
      <c r="F29" s="23"/>
    </row>
    <row r="30" spans="1:6" x14ac:dyDescent="0.35">
      <c r="A30" s="24" t="s">
        <v>39</v>
      </c>
      <c r="B30" s="250" t="s">
        <v>40</v>
      </c>
      <c r="C30" s="250"/>
      <c r="D30" s="250"/>
      <c r="E30" s="250"/>
      <c r="F30" s="251"/>
    </row>
    <row r="31" spans="1:6" x14ac:dyDescent="0.35">
      <c r="A31" s="25" t="s">
        <v>2</v>
      </c>
      <c r="B31" s="26" t="s">
        <v>3</v>
      </c>
      <c r="C31" s="9" t="s">
        <v>4</v>
      </c>
      <c r="D31" s="10" t="s">
        <v>5</v>
      </c>
      <c r="E31" s="11" t="s">
        <v>6</v>
      </c>
      <c r="F31" s="11" t="s">
        <v>7</v>
      </c>
    </row>
    <row r="32" spans="1:6" x14ac:dyDescent="0.35">
      <c r="A32" s="27"/>
      <c r="B32" s="257" t="s">
        <v>41</v>
      </c>
      <c r="C32" s="258"/>
      <c r="D32" s="258"/>
      <c r="E32" s="258"/>
      <c r="F32" s="259"/>
    </row>
    <row r="33" spans="1:6" x14ac:dyDescent="0.35">
      <c r="A33" s="27" t="s">
        <v>42</v>
      </c>
      <c r="B33" s="33" t="s">
        <v>43</v>
      </c>
      <c r="C33" s="34" t="s">
        <v>44</v>
      </c>
      <c r="D33" s="28">
        <v>18950</v>
      </c>
      <c r="E33" s="1"/>
      <c r="F33" s="29">
        <f>D33*E33</f>
        <v>0</v>
      </c>
    </row>
    <row r="34" spans="1:6" x14ac:dyDescent="0.35">
      <c r="A34" s="19"/>
      <c r="B34" s="20"/>
      <c r="C34" s="254" t="s">
        <v>14</v>
      </c>
      <c r="D34" s="255"/>
      <c r="E34" s="216"/>
      <c r="F34" s="217">
        <f>SUM(F33)</f>
        <v>0</v>
      </c>
    </row>
    <row r="35" spans="1:6" x14ac:dyDescent="0.35">
      <c r="A35" s="19"/>
      <c r="B35" s="20"/>
      <c r="C35" s="20"/>
      <c r="D35" s="22"/>
      <c r="E35" s="23"/>
      <c r="F35" s="23"/>
    </row>
    <row r="36" spans="1:6" x14ac:dyDescent="0.35">
      <c r="A36" s="35">
        <v>5</v>
      </c>
      <c r="B36" s="250" t="s">
        <v>45</v>
      </c>
      <c r="C36" s="250"/>
      <c r="D36" s="250"/>
      <c r="E36" s="250"/>
      <c r="F36" s="251"/>
    </row>
    <row r="37" spans="1:6" x14ac:dyDescent="0.35">
      <c r="A37" s="35"/>
      <c r="B37" s="26" t="s">
        <v>3</v>
      </c>
      <c r="C37" s="36" t="s">
        <v>4</v>
      </c>
      <c r="D37" s="10" t="s">
        <v>5</v>
      </c>
      <c r="E37" s="11" t="s">
        <v>6</v>
      </c>
      <c r="F37" s="11" t="s">
        <v>46</v>
      </c>
    </row>
    <row r="38" spans="1:6" ht="42" x14ac:dyDescent="0.35">
      <c r="A38" s="27" t="s">
        <v>47</v>
      </c>
      <c r="B38" s="32" t="s">
        <v>48</v>
      </c>
      <c r="C38" s="18" t="s">
        <v>19</v>
      </c>
      <c r="D38" s="28">
        <f>50*6*0.25+42.7*0.25*1.2</f>
        <v>87.81</v>
      </c>
      <c r="E38" s="1"/>
      <c r="F38" s="29">
        <f>D38*E38</f>
        <v>0</v>
      </c>
    </row>
    <row r="39" spans="1:6" ht="56" x14ac:dyDescent="0.35">
      <c r="A39" s="27" t="s">
        <v>49</v>
      </c>
      <c r="B39" s="32" t="s">
        <v>50</v>
      </c>
      <c r="C39" s="18" t="s">
        <v>19</v>
      </c>
      <c r="D39" s="28">
        <f>30*0.15*3+15.35*3*0.15</f>
        <v>20.407499999999999</v>
      </c>
      <c r="E39" s="1"/>
      <c r="F39" s="29">
        <f>D39*E39</f>
        <v>0</v>
      </c>
    </row>
    <row r="40" spans="1:6" x14ac:dyDescent="0.35">
      <c r="A40" s="260"/>
      <c r="B40" s="260"/>
      <c r="C40" s="254" t="s">
        <v>14</v>
      </c>
      <c r="D40" s="255"/>
      <c r="E40" s="216"/>
      <c r="F40" s="217">
        <f>SUM(F38:F39)</f>
        <v>0</v>
      </c>
    </row>
    <row r="41" spans="1:6" x14ac:dyDescent="0.35">
      <c r="A41" s="19"/>
      <c r="B41" s="20"/>
      <c r="C41" s="20"/>
      <c r="D41" s="22"/>
      <c r="E41" s="23"/>
      <c r="F41" s="23"/>
    </row>
    <row r="42" spans="1:6" x14ac:dyDescent="0.35">
      <c r="A42" s="35">
        <v>6</v>
      </c>
      <c r="B42" s="256" t="s">
        <v>51</v>
      </c>
      <c r="C42" s="256"/>
      <c r="D42" s="256"/>
      <c r="E42" s="256"/>
      <c r="F42" s="256"/>
    </row>
    <row r="43" spans="1:6" x14ac:dyDescent="0.35">
      <c r="A43" s="25" t="s">
        <v>2</v>
      </c>
      <c r="B43" s="26" t="s">
        <v>3</v>
      </c>
      <c r="C43" s="9" t="s">
        <v>4</v>
      </c>
      <c r="D43" s="10" t="s">
        <v>5</v>
      </c>
      <c r="E43" s="11" t="s">
        <v>6</v>
      </c>
      <c r="F43" s="11" t="s">
        <v>7</v>
      </c>
    </row>
    <row r="44" spans="1:6" ht="112" x14ac:dyDescent="0.35">
      <c r="A44" s="27" t="s">
        <v>52</v>
      </c>
      <c r="B44" s="32" t="s">
        <v>53</v>
      </c>
      <c r="C44" s="18" t="s">
        <v>54</v>
      </c>
      <c r="D44" s="28">
        <f>45*6+190.05+55.7+136.05*2</f>
        <v>787.85</v>
      </c>
      <c r="E44" s="1"/>
      <c r="F44" s="29">
        <f>D44*E44</f>
        <v>0</v>
      </c>
    </row>
    <row r="45" spans="1:6" ht="28" x14ac:dyDescent="0.35">
      <c r="A45" s="27" t="s">
        <v>55</v>
      </c>
      <c r="B45" s="32" t="s">
        <v>56</v>
      </c>
      <c r="C45" s="18" t="s">
        <v>54</v>
      </c>
      <c r="D45" s="28">
        <f t="shared" ref="D45:D46" si="3">45*6+190.05+55.7+136.05*2</f>
        <v>787.85</v>
      </c>
      <c r="E45" s="1"/>
      <c r="F45" s="29">
        <f>D45*E45</f>
        <v>0</v>
      </c>
    </row>
    <row r="46" spans="1:6" ht="28" x14ac:dyDescent="0.35">
      <c r="A46" s="27" t="s">
        <v>57</v>
      </c>
      <c r="B46" s="32" t="s">
        <v>58</v>
      </c>
      <c r="C46" s="18" t="s">
        <v>54</v>
      </c>
      <c r="D46" s="28">
        <f t="shared" si="3"/>
        <v>787.85</v>
      </c>
      <c r="E46" s="1"/>
      <c r="F46" s="29">
        <f>D46*E46</f>
        <v>0</v>
      </c>
    </row>
    <row r="47" spans="1:6" x14ac:dyDescent="0.35">
      <c r="A47" s="260"/>
      <c r="B47" s="260"/>
      <c r="C47" s="254" t="s">
        <v>14</v>
      </c>
      <c r="D47" s="255"/>
      <c r="E47" s="216"/>
      <c r="F47" s="217">
        <f>SUM(F44:F46)</f>
        <v>0</v>
      </c>
    </row>
    <row r="48" spans="1:6" x14ac:dyDescent="0.35">
      <c r="A48" s="19"/>
      <c r="B48" s="20"/>
      <c r="C48" s="20"/>
      <c r="D48" s="22"/>
      <c r="E48" s="23"/>
      <c r="F48" s="23"/>
    </row>
    <row r="49" spans="1:6" x14ac:dyDescent="0.35">
      <c r="A49" s="35">
        <v>7</v>
      </c>
      <c r="B49" s="250" t="s">
        <v>59</v>
      </c>
      <c r="C49" s="250"/>
      <c r="D49" s="250"/>
      <c r="E49" s="250"/>
      <c r="F49" s="251"/>
    </row>
    <row r="50" spans="1:6" x14ac:dyDescent="0.35">
      <c r="A50" s="25" t="s">
        <v>2</v>
      </c>
      <c r="B50" s="26" t="s">
        <v>3</v>
      </c>
      <c r="C50" s="9" t="s">
        <v>4</v>
      </c>
      <c r="D50" s="10" t="s">
        <v>5</v>
      </c>
      <c r="E50" s="11" t="s">
        <v>6</v>
      </c>
      <c r="F50" s="11" t="s">
        <v>7</v>
      </c>
    </row>
    <row r="51" spans="1:6" ht="56" x14ac:dyDescent="0.35">
      <c r="A51" s="27" t="s">
        <v>60</v>
      </c>
      <c r="B51" s="32" t="s">
        <v>61</v>
      </c>
      <c r="C51" s="18" t="s">
        <v>54</v>
      </c>
      <c r="D51" s="28">
        <f>D45</f>
        <v>787.85</v>
      </c>
      <c r="E51" s="1"/>
      <c r="F51" s="29">
        <f>D51*E51</f>
        <v>0</v>
      </c>
    </row>
    <row r="52" spans="1:6" x14ac:dyDescent="0.35">
      <c r="A52" s="19"/>
      <c r="B52" s="20"/>
      <c r="C52" s="261"/>
      <c r="D52" s="262"/>
      <c r="E52" s="216"/>
      <c r="F52" s="217">
        <f>SUM(F50:F51)</f>
        <v>0</v>
      </c>
    </row>
    <row r="53" spans="1:6" x14ac:dyDescent="0.35">
      <c r="A53" s="19"/>
      <c r="B53" s="20"/>
      <c r="C53" s="20"/>
      <c r="D53" s="22"/>
      <c r="E53" s="23"/>
      <c r="F53" s="23"/>
    </row>
    <row r="54" spans="1:6" x14ac:dyDescent="0.35">
      <c r="A54" s="35">
        <v>8</v>
      </c>
      <c r="B54" s="250" t="s">
        <v>62</v>
      </c>
      <c r="C54" s="250"/>
      <c r="D54" s="250"/>
      <c r="E54" s="250"/>
      <c r="F54" s="251"/>
    </row>
    <row r="55" spans="1:6" x14ac:dyDescent="0.35">
      <c r="A55" s="25" t="s">
        <v>2</v>
      </c>
      <c r="B55" s="26" t="s">
        <v>3</v>
      </c>
      <c r="C55" s="9" t="s">
        <v>4</v>
      </c>
      <c r="D55" s="10" t="s">
        <v>5</v>
      </c>
      <c r="E55" s="11" t="s">
        <v>6</v>
      </c>
      <c r="F55" s="11" t="s">
        <v>7</v>
      </c>
    </row>
    <row r="56" spans="1:6" ht="126" x14ac:dyDescent="0.35">
      <c r="A56" s="27" t="s">
        <v>63</v>
      </c>
      <c r="B56" s="32" t="s">
        <v>64</v>
      </c>
      <c r="C56" s="18" t="s">
        <v>54</v>
      </c>
      <c r="D56" s="28">
        <f>32.46+49.28</f>
        <v>81.740000000000009</v>
      </c>
      <c r="E56" s="1"/>
      <c r="F56" s="29">
        <f>D56*E56</f>
        <v>0</v>
      </c>
    </row>
    <row r="57" spans="1:6" ht="126" x14ac:dyDescent="0.35">
      <c r="A57" s="27" t="s">
        <v>65</v>
      </c>
      <c r="B57" s="32" t="s">
        <v>66</v>
      </c>
      <c r="C57" s="18" t="s">
        <v>67</v>
      </c>
      <c r="D57" s="28">
        <v>144</v>
      </c>
      <c r="E57" s="1"/>
      <c r="F57" s="29">
        <f>D57*E57</f>
        <v>0</v>
      </c>
    </row>
    <row r="58" spans="1:6" x14ac:dyDescent="0.35">
      <c r="A58" s="19"/>
      <c r="B58" s="20"/>
      <c r="C58" s="254" t="s">
        <v>68</v>
      </c>
      <c r="D58" s="255"/>
      <c r="E58" s="216"/>
      <c r="F58" s="217">
        <f>SUM(F56:F57)</f>
        <v>0</v>
      </c>
    </row>
    <row r="59" spans="1:6" x14ac:dyDescent="0.35">
      <c r="A59" s="19"/>
      <c r="B59" s="20"/>
      <c r="C59" s="20"/>
      <c r="D59" s="22"/>
      <c r="E59" s="23"/>
      <c r="F59" s="23"/>
    </row>
    <row r="60" spans="1:6" x14ac:dyDescent="0.35">
      <c r="A60" s="24" t="s">
        <v>69</v>
      </c>
      <c r="B60" s="250" t="s">
        <v>70</v>
      </c>
      <c r="C60" s="250"/>
      <c r="D60" s="250"/>
      <c r="E60" s="250"/>
      <c r="F60" s="251"/>
    </row>
    <row r="61" spans="1:6" x14ac:dyDescent="0.35">
      <c r="A61" s="25" t="s">
        <v>2</v>
      </c>
      <c r="B61" s="26" t="s">
        <v>3</v>
      </c>
      <c r="C61" s="9" t="s">
        <v>4</v>
      </c>
      <c r="D61" s="10" t="s">
        <v>5</v>
      </c>
      <c r="E61" s="11" t="s">
        <v>6</v>
      </c>
      <c r="F61" s="11" t="s">
        <v>7</v>
      </c>
    </row>
    <row r="62" spans="1:6" ht="126" x14ac:dyDescent="0.35">
      <c r="A62" s="27" t="s">
        <v>71</v>
      </c>
      <c r="B62" s="32" t="s">
        <v>72</v>
      </c>
      <c r="C62" s="18" t="s">
        <v>54</v>
      </c>
      <c r="D62" s="28">
        <f>81.74+2*5.65*3</f>
        <v>115.64</v>
      </c>
      <c r="E62" s="1"/>
      <c r="F62" s="29">
        <f>D62*E62</f>
        <v>0</v>
      </c>
    </row>
    <row r="63" spans="1:6" ht="112" x14ac:dyDescent="0.35">
      <c r="A63" s="27" t="s">
        <v>73</v>
      </c>
      <c r="B63" s="32" t="s">
        <v>74</v>
      </c>
      <c r="C63" s="18" t="s">
        <v>75</v>
      </c>
      <c r="D63" s="28">
        <v>30</v>
      </c>
      <c r="E63" s="1"/>
      <c r="F63" s="29">
        <f>D63*E63</f>
        <v>0</v>
      </c>
    </row>
    <row r="64" spans="1:6" x14ac:dyDescent="0.35">
      <c r="A64" s="19"/>
      <c r="B64" s="20"/>
      <c r="C64" s="261" t="s">
        <v>68</v>
      </c>
      <c r="D64" s="262"/>
      <c r="E64" s="216"/>
      <c r="F64" s="217">
        <f>SUM(F62:F63)</f>
        <v>0</v>
      </c>
    </row>
    <row r="65" spans="1:6" x14ac:dyDescent="0.35">
      <c r="A65" s="19"/>
      <c r="B65" s="20"/>
      <c r="C65" s="20"/>
      <c r="D65" s="22"/>
      <c r="E65" s="23"/>
      <c r="F65" s="23"/>
    </row>
    <row r="66" spans="1:6" x14ac:dyDescent="0.35">
      <c r="A66" s="24" t="s">
        <v>76</v>
      </c>
      <c r="B66" s="250" t="s">
        <v>77</v>
      </c>
      <c r="C66" s="250"/>
      <c r="D66" s="250"/>
      <c r="E66" s="250"/>
      <c r="F66" s="251"/>
    </row>
    <row r="67" spans="1:6" x14ac:dyDescent="0.35">
      <c r="A67" s="25" t="s">
        <v>2</v>
      </c>
      <c r="B67" s="8" t="s">
        <v>3</v>
      </c>
      <c r="C67" s="9" t="s">
        <v>4</v>
      </c>
      <c r="D67" s="10" t="s">
        <v>5</v>
      </c>
      <c r="E67" s="11" t="s">
        <v>6</v>
      </c>
      <c r="F67" s="11" t="s">
        <v>7</v>
      </c>
    </row>
    <row r="68" spans="1:6" ht="98" x14ac:dyDescent="0.35">
      <c r="A68" s="27" t="s">
        <v>78</v>
      </c>
      <c r="B68" s="32" t="s">
        <v>79</v>
      </c>
      <c r="C68" s="18" t="s">
        <v>9</v>
      </c>
      <c r="D68" s="28">
        <v>6</v>
      </c>
      <c r="E68" s="1"/>
      <c r="F68" s="29">
        <f>D68*E68</f>
        <v>0</v>
      </c>
    </row>
    <row r="69" spans="1:6" ht="98" x14ac:dyDescent="0.35">
      <c r="A69" s="37"/>
      <c r="B69" s="32" t="s">
        <v>80</v>
      </c>
      <c r="C69" s="38"/>
      <c r="D69" s="39"/>
      <c r="E69" s="40"/>
      <c r="F69" s="40"/>
    </row>
    <row r="70" spans="1:6" x14ac:dyDescent="0.35">
      <c r="A70" s="37">
        <v>10.199999999999999</v>
      </c>
      <c r="B70" s="32" t="s">
        <v>81</v>
      </c>
      <c r="C70" s="38" t="s">
        <v>9</v>
      </c>
      <c r="D70" s="39">
        <v>35</v>
      </c>
      <c r="E70" s="40"/>
      <c r="F70" s="40">
        <f>D70*E70</f>
        <v>0</v>
      </c>
    </row>
    <row r="71" spans="1:6" ht="28" x14ac:dyDescent="0.35">
      <c r="A71" s="37">
        <v>10.3</v>
      </c>
      <c r="B71" s="41" t="s">
        <v>82</v>
      </c>
      <c r="C71" s="38" t="s">
        <v>9</v>
      </c>
      <c r="D71" s="39">
        <v>3</v>
      </c>
      <c r="E71" s="40"/>
      <c r="F71" s="40">
        <f>D71*E71</f>
        <v>0</v>
      </c>
    </row>
    <row r="72" spans="1:6" x14ac:dyDescent="0.35">
      <c r="A72" s="19"/>
      <c r="B72" s="20"/>
      <c r="C72" s="261" t="s">
        <v>68</v>
      </c>
      <c r="D72" s="262"/>
      <c r="E72" s="216"/>
      <c r="F72" s="217">
        <f>SUM(F68:F71)</f>
        <v>0</v>
      </c>
    </row>
    <row r="73" spans="1:6" x14ac:dyDescent="0.35">
      <c r="A73" s="19"/>
      <c r="B73" s="20"/>
      <c r="C73" s="20"/>
      <c r="D73" s="22"/>
      <c r="E73" s="23"/>
      <c r="F73" s="23"/>
    </row>
    <row r="74" spans="1:6" x14ac:dyDescent="0.35">
      <c r="A74" s="24" t="s">
        <v>83</v>
      </c>
      <c r="B74" s="250" t="s">
        <v>84</v>
      </c>
      <c r="C74" s="250"/>
      <c r="D74" s="250"/>
      <c r="E74" s="250"/>
      <c r="F74" s="251"/>
    </row>
    <row r="75" spans="1:6" x14ac:dyDescent="0.35">
      <c r="A75" s="25" t="s">
        <v>2</v>
      </c>
      <c r="B75" s="8" t="s">
        <v>3</v>
      </c>
      <c r="C75" s="9" t="s">
        <v>4</v>
      </c>
      <c r="D75" s="10" t="s">
        <v>5</v>
      </c>
      <c r="E75" s="11" t="s">
        <v>6</v>
      </c>
      <c r="F75" s="11" t="s">
        <v>7</v>
      </c>
    </row>
    <row r="76" spans="1:6" ht="112" x14ac:dyDescent="0.35">
      <c r="A76" s="37">
        <v>11.1</v>
      </c>
      <c r="B76" s="41" t="s">
        <v>85</v>
      </c>
      <c r="C76" s="38" t="s">
        <v>86</v>
      </c>
      <c r="D76" s="39">
        <f>90+90+90+45+10</f>
        <v>325</v>
      </c>
      <c r="E76" s="40"/>
      <c r="F76" s="40">
        <f>D76*E76</f>
        <v>0</v>
      </c>
    </row>
    <row r="77" spans="1:6" x14ac:dyDescent="0.35">
      <c r="A77" s="19"/>
      <c r="B77" s="20"/>
      <c r="C77" s="254" t="s">
        <v>68</v>
      </c>
      <c r="D77" s="255"/>
      <c r="E77" s="216"/>
      <c r="F77" s="217">
        <f>SUM(F76)</f>
        <v>0</v>
      </c>
    </row>
    <row r="78" spans="1:6" x14ac:dyDescent="0.35">
      <c r="A78" s="19"/>
      <c r="B78" s="20"/>
      <c r="C78" s="20"/>
      <c r="D78" s="22"/>
      <c r="E78" s="23"/>
      <c r="F78" s="23"/>
    </row>
    <row r="79" spans="1:6" x14ac:dyDescent="0.35">
      <c r="A79" s="19"/>
      <c r="B79" s="20"/>
      <c r="C79" s="20"/>
      <c r="D79" s="22"/>
      <c r="E79" s="23"/>
      <c r="F79" s="23"/>
    </row>
    <row r="80" spans="1:6" x14ac:dyDescent="0.35">
      <c r="A80" s="24" t="s">
        <v>87</v>
      </c>
      <c r="B80" s="250" t="s">
        <v>88</v>
      </c>
      <c r="C80" s="250"/>
      <c r="D80" s="250"/>
      <c r="E80" s="250"/>
      <c r="F80" s="251"/>
    </row>
    <row r="81" spans="1:6" x14ac:dyDescent="0.35">
      <c r="A81" s="25" t="s">
        <v>2</v>
      </c>
      <c r="B81" s="8" t="s">
        <v>3</v>
      </c>
      <c r="C81" s="9" t="s">
        <v>4</v>
      </c>
      <c r="D81" s="10" t="s">
        <v>5</v>
      </c>
      <c r="E81" s="11" t="s">
        <v>6</v>
      </c>
      <c r="F81" s="11" t="s">
        <v>7</v>
      </c>
    </row>
    <row r="82" spans="1:6" ht="70" x14ac:dyDescent="0.35">
      <c r="A82" s="37">
        <v>12.1</v>
      </c>
      <c r="B82" s="41" t="s">
        <v>89</v>
      </c>
      <c r="C82" s="18" t="s">
        <v>90</v>
      </c>
      <c r="D82" s="39">
        <v>190.5</v>
      </c>
      <c r="E82" s="40"/>
      <c r="F82" s="40">
        <f>D82*E82</f>
        <v>0</v>
      </c>
    </row>
    <row r="83" spans="1:6" ht="70" x14ac:dyDescent="0.35">
      <c r="A83" s="37">
        <v>12.2</v>
      </c>
      <c r="B83" s="41" t="s">
        <v>91</v>
      </c>
      <c r="C83" s="18" t="s">
        <v>90</v>
      </c>
      <c r="D83" s="39">
        <v>190.5</v>
      </c>
      <c r="E83" s="40"/>
      <c r="F83" s="40">
        <f t="shared" ref="F83:F91" si="4">D83*E83</f>
        <v>0</v>
      </c>
    </row>
    <row r="84" spans="1:6" ht="70" x14ac:dyDescent="0.35">
      <c r="A84" s="37">
        <v>12.3</v>
      </c>
      <c r="B84" s="41" t="s">
        <v>92</v>
      </c>
      <c r="C84" s="18" t="s">
        <v>90</v>
      </c>
      <c r="D84" s="39">
        <v>190.5</v>
      </c>
      <c r="E84" s="40"/>
      <c r="F84" s="40">
        <f t="shared" si="4"/>
        <v>0</v>
      </c>
    </row>
    <row r="85" spans="1:6" x14ac:dyDescent="0.35">
      <c r="A85" s="37">
        <v>12.4</v>
      </c>
      <c r="B85" s="41" t="s">
        <v>93</v>
      </c>
      <c r="C85" s="18" t="s">
        <v>90</v>
      </c>
      <c r="D85" s="39">
        <f>190.5+190.5*0.1</f>
        <v>209.55</v>
      </c>
      <c r="E85" s="40"/>
      <c r="F85" s="40">
        <f t="shared" si="4"/>
        <v>0</v>
      </c>
    </row>
    <row r="86" spans="1:6" ht="42" x14ac:dyDescent="0.35">
      <c r="A86" s="37">
        <v>12.5</v>
      </c>
      <c r="B86" s="41" t="s">
        <v>94</v>
      </c>
      <c r="C86" s="18" t="s">
        <v>90</v>
      </c>
      <c r="D86" s="39">
        <f>190.5+190.5*0.1</f>
        <v>209.55</v>
      </c>
      <c r="E86" s="40"/>
      <c r="F86" s="40">
        <f t="shared" si="4"/>
        <v>0</v>
      </c>
    </row>
    <row r="87" spans="1:6" ht="28" x14ac:dyDescent="0.35">
      <c r="A87" s="37">
        <v>12.6</v>
      </c>
      <c r="B87" s="41" t="s">
        <v>95</v>
      </c>
      <c r="C87" s="18" t="s">
        <v>96</v>
      </c>
      <c r="D87" s="39">
        <v>317.5</v>
      </c>
      <c r="E87" s="40"/>
      <c r="F87" s="40">
        <f t="shared" si="4"/>
        <v>0</v>
      </c>
    </row>
    <row r="88" spans="1:6" ht="56" x14ac:dyDescent="0.35">
      <c r="A88" s="37">
        <v>12.7</v>
      </c>
      <c r="B88" s="41" t="s">
        <v>97</v>
      </c>
      <c r="C88" s="18" t="s">
        <v>90</v>
      </c>
      <c r="D88" s="39">
        <f>190.5+190.5*0.1+1.2*12.7</f>
        <v>224.79000000000002</v>
      </c>
      <c r="E88" s="40"/>
      <c r="F88" s="40">
        <f t="shared" si="4"/>
        <v>0</v>
      </c>
    </row>
    <row r="89" spans="1:6" ht="56" x14ac:dyDescent="0.35">
      <c r="A89" s="37">
        <v>12.8</v>
      </c>
      <c r="B89" s="41" t="s">
        <v>98</v>
      </c>
      <c r="C89" s="18" t="s">
        <v>96</v>
      </c>
      <c r="D89" s="39">
        <f>56-15</f>
        <v>41</v>
      </c>
      <c r="E89" s="40"/>
      <c r="F89" s="40">
        <f t="shared" si="4"/>
        <v>0</v>
      </c>
    </row>
    <row r="90" spans="1:6" ht="56" x14ac:dyDescent="0.35">
      <c r="A90" s="37">
        <v>12.9</v>
      </c>
      <c r="B90" s="41" t="s">
        <v>99</v>
      </c>
      <c r="C90" s="18" t="s">
        <v>96</v>
      </c>
      <c r="D90" s="39">
        <f>2*6</f>
        <v>12</v>
      </c>
      <c r="E90" s="40"/>
      <c r="F90" s="40">
        <f t="shared" si="4"/>
        <v>0</v>
      </c>
    </row>
    <row r="91" spans="1:6" ht="28" x14ac:dyDescent="0.35">
      <c r="A91" s="37">
        <v>13</v>
      </c>
      <c r="B91" s="41" t="s">
        <v>100</v>
      </c>
      <c r="C91" s="18" t="s">
        <v>101</v>
      </c>
      <c r="D91" s="39">
        <f>15.5</f>
        <v>15.5</v>
      </c>
      <c r="E91" s="40"/>
      <c r="F91" s="40">
        <f t="shared" si="4"/>
        <v>0</v>
      </c>
    </row>
    <row r="92" spans="1:6" x14ac:dyDescent="0.35">
      <c r="A92" s="19"/>
      <c r="B92" s="20"/>
      <c r="C92" s="263" t="s">
        <v>68</v>
      </c>
      <c r="D92" s="263"/>
      <c r="E92" s="218"/>
      <c r="F92" s="217">
        <f>SUM(F82:F91)</f>
        <v>0</v>
      </c>
    </row>
    <row r="95" spans="1:6" x14ac:dyDescent="0.35">
      <c r="A95" s="208"/>
      <c r="B95" s="207" t="s">
        <v>325</v>
      </c>
      <c r="C95" s="207"/>
      <c r="D95" s="207"/>
      <c r="E95" s="207"/>
      <c r="F95" s="207"/>
    </row>
    <row r="96" spans="1:6" x14ac:dyDescent="0.35">
      <c r="A96" s="208">
        <v>1</v>
      </c>
      <c r="B96" s="207" t="s">
        <v>1</v>
      </c>
      <c r="C96" s="207"/>
      <c r="D96" s="207"/>
      <c r="E96" s="207"/>
      <c r="F96" s="230">
        <f>F10</f>
        <v>0</v>
      </c>
    </row>
    <row r="97" spans="1:6" x14ac:dyDescent="0.35">
      <c r="A97" s="208">
        <v>2</v>
      </c>
      <c r="B97" s="207" t="s">
        <v>327</v>
      </c>
      <c r="C97" s="207"/>
      <c r="D97" s="207"/>
      <c r="E97" s="207"/>
      <c r="F97" s="230">
        <f>F18</f>
        <v>0</v>
      </c>
    </row>
    <row r="98" spans="1:6" x14ac:dyDescent="0.35">
      <c r="A98" s="208">
        <v>3</v>
      </c>
      <c r="B98" s="207" t="s">
        <v>27</v>
      </c>
      <c r="C98" s="207"/>
      <c r="D98" s="207"/>
      <c r="E98" s="207"/>
      <c r="F98" s="230">
        <f>F28</f>
        <v>0</v>
      </c>
    </row>
    <row r="99" spans="1:6" x14ac:dyDescent="0.35">
      <c r="A99" s="208">
        <v>4</v>
      </c>
      <c r="B99" s="207" t="s">
        <v>328</v>
      </c>
      <c r="C99" s="207"/>
      <c r="D99" s="207"/>
      <c r="E99" s="207"/>
      <c r="F99" s="230">
        <f>F34</f>
        <v>0</v>
      </c>
    </row>
    <row r="100" spans="1:6" x14ac:dyDescent="0.35">
      <c r="A100" s="208">
        <v>5</v>
      </c>
      <c r="B100" s="207" t="s">
        <v>45</v>
      </c>
      <c r="C100" s="207"/>
      <c r="D100" s="207"/>
      <c r="E100" s="207"/>
      <c r="F100" s="230">
        <f>F40</f>
        <v>0</v>
      </c>
    </row>
    <row r="101" spans="1:6" x14ac:dyDescent="0.35">
      <c r="A101" s="208">
        <v>6</v>
      </c>
      <c r="B101" s="207" t="s">
        <v>51</v>
      </c>
      <c r="C101" s="207"/>
      <c r="D101" s="207"/>
      <c r="E101" s="207"/>
      <c r="F101" s="230">
        <f>F47</f>
        <v>0</v>
      </c>
    </row>
    <row r="102" spans="1:6" x14ac:dyDescent="0.35">
      <c r="A102" s="208">
        <v>7</v>
      </c>
      <c r="B102" s="207" t="s">
        <v>59</v>
      </c>
      <c r="C102" s="207"/>
      <c r="D102" s="207"/>
      <c r="E102" s="207"/>
      <c r="F102" s="230">
        <f>F52</f>
        <v>0</v>
      </c>
    </row>
    <row r="103" spans="1:6" x14ac:dyDescent="0.35">
      <c r="A103" s="208">
        <v>8</v>
      </c>
      <c r="B103" s="207" t="s">
        <v>62</v>
      </c>
      <c r="C103" s="207"/>
      <c r="D103" s="207"/>
      <c r="E103" s="207"/>
      <c r="F103" s="230">
        <f>F58</f>
        <v>0</v>
      </c>
    </row>
    <row r="104" spans="1:6" x14ac:dyDescent="0.35">
      <c r="A104" s="208">
        <v>9</v>
      </c>
      <c r="B104" s="207" t="s">
        <v>70</v>
      </c>
      <c r="C104" s="207"/>
      <c r="D104" s="207"/>
      <c r="E104" s="207"/>
      <c r="F104" s="230">
        <f>F64</f>
        <v>0</v>
      </c>
    </row>
    <row r="105" spans="1:6" x14ac:dyDescent="0.35">
      <c r="A105" s="208">
        <v>10</v>
      </c>
      <c r="B105" s="207" t="s">
        <v>77</v>
      </c>
      <c r="C105" s="207"/>
      <c r="D105" s="207"/>
      <c r="E105" s="207"/>
      <c r="F105" s="230">
        <f>F72</f>
        <v>0</v>
      </c>
    </row>
    <row r="106" spans="1:6" x14ac:dyDescent="0.35">
      <c r="A106" s="208">
        <v>11</v>
      </c>
      <c r="B106" s="207" t="s">
        <v>337</v>
      </c>
      <c r="C106" s="207"/>
      <c r="D106" s="207"/>
      <c r="E106" s="207"/>
      <c r="F106" s="230">
        <f>F77</f>
        <v>0</v>
      </c>
    </row>
    <row r="107" spans="1:6" x14ac:dyDescent="0.35">
      <c r="A107" s="208">
        <v>12</v>
      </c>
      <c r="B107" s="207" t="s">
        <v>338</v>
      </c>
      <c r="C107" s="207"/>
      <c r="D107" s="207"/>
      <c r="E107" s="207"/>
      <c r="F107" s="230">
        <f>F92</f>
        <v>0</v>
      </c>
    </row>
    <row r="108" spans="1:6" x14ac:dyDescent="0.35">
      <c r="A108" s="208"/>
      <c r="B108" s="207"/>
      <c r="C108" s="207"/>
      <c r="D108" s="207"/>
      <c r="E108" s="207"/>
      <c r="F108" s="230"/>
    </row>
    <row r="109" spans="1:6" s="228" customFormat="1" x14ac:dyDescent="0.35">
      <c r="A109" s="208"/>
      <c r="B109" s="208" t="s">
        <v>339</v>
      </c>
      <c r="C109" s="208"/>
      <c r="D109" s="208"/>
      <c r="E109" s="208"/>
      <c r="F109" s="231">
        <f>SUM(F96:F107)</f>
        <v>0</v>
      </c>
    </row>
  </sheetData>
  <mergeCells count="29">
    <mergeCell ref="C72:D72"/>
    <mergeCell ref="B74:F74"/>
    <mergeCell ref="C77:D77"/>
    <mergeCell ref="B80:F80"/>
    <mergeCell ref="C92:D92"/>
    <mergeCell ref="B66:F66"/>
    <mergeCell ref="A40:B40"/>
    <mergeCell ref="C40:D40"/>
    <mergeCell ref="B42:F42"/>
    <mergeCell ref="A47:B47"/>
    <mergeCell ref="C47:D47"/>
    <mergeCell ref="B49:F49"/>
    <mergeCell ref="C52:D52"/>
    <mergeCell ref="B54:F54"/>
    <mergeCell ref="C58:D58"/>
    <mergeCell ref="B60:F60"/>
    <mergeCell ref="C64:D64"/>
    <mergeCell ref="B36:F36"/>
    <mergeCell ref="B3:F3"/>
    <mergeCell ref="B4:F4"/>
    <mergeCell ref="C10:D10"/>
    <mergeCell ref="B12:F12"/>
    <mergeCell ref="C18:D18"/>
    <mergeCell ref="B20:F20"/>
    <mergeCell ref="B22:F22"/>
    <mergeCell ref="C28:D28"/>
    <mergeCell ref="B30:F30"/>
    <mergeCell ref="B32:F32"/>
    <mergeCell ref="C34:D3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52FBC-BB9A-4488-93E4-61A0630015C3}">
  <dimension ref="A2:F149"/>
  <sheetViews>
    <sheetView topLeftCell="A77" workbookViewId="0">
      <selection activeCell="M143" sqref="M143"/>
    </sheetView>
  </sheetViews>
  <sheetFormatPr defaultColWidth="8.81640625" defaultRowHeight="14.5" x14ac:dyDescent="0.35"/>
  <cols>
    <col min="2" max="2" width="74" customWidth="1"/>
  </cols>
  <sheetData>
    <row r="2" spans="1:6" ht="15" thickBot="1" x14ac:dyDescent="0.4"/>
    <row r="3" spans="1:6" ht="16" thickBot="1" x14ac:dyDescent="0.4">
      <c r="A3" s="42"/>
      <c r="B3" s="267" t="s">
        <v>102</v>
      </c>
      <c r="C3" s="268"/>
      <c r="D3" s="268"/>
      <c r="E3" s="268"/>
      <c r="F3" s="269"/>
    </row>
    <row r="4" spans="1:6" ht="16" thickBot="1" x14ac:dyDescent="0.4">
      <c r="A4" s="43"/>
      <c r="B4" s="44"/>
      <c r="C4" s="45"/>
      <c r="D4" s="46"/>
      <c r="E4" s="47"/>
      <c r="F4" s="47"/>
    </row>
    <row r="5" spans="1:6" ht="16" thickBot="1" x14ac:dyDescent="0.4">
      <c r="A5" s="267" t="s">
        <v>103</v>
      </c>
      <c r="B5" s="270"/>
      <c r="C5" s="45"/>
      <c r="D5" s="46"/>
      <c r="E5" s="47"/>
      <c r="F5" s="47"/>
    </row>
    <row r="6" spans="1:6" ht="16" thickBot="1" x14ac:dyDescent="0.4">
      <c r="A6" s="271" t="s">
        <v>104</v>
      </c>
      <c r="B6" s="272"/>
      <c r="C6" s="48"/>
      <c r="D6" s="49"/>
      <c r="E6" s="50"/>
      <c r="F6" s="50"/>
    </row>
    <row r="7" spans="1:6" ht="15" thickBot="1" x14ac:dyDescent="0.4">
      <c r="A7" s="51" t="s">
        <v>105</v>
      </c>
      <c r="B7" s="52" t="s">
        <v>106</v>
      </c>
      <c r="C7" s="52" t="s">
        <v>107</v>
      </c>
      <c r="D7" s="53" t="s">
        <v>108</v>
      </c>
      <c r="E7" s="54" t="s">
        <v>109</v>
      </c>
      <c r="F7" s="55" t="s">
        <v>110</v>
      </c>
    </row>
    <row r="8" spans="1:6" ht="16" thickBot="1" x14ac:dyDescent="0.4">
      <c r="A8" s="56" t="s">
        <v>111</v>
      </c>
      <c r="B8" s="264" t="s">
        <v>112</v>
      </c>
      <c r="C8" s="265"/>
      <c r="D8" s="265"/>
      <c r="E8" s="265"/>
      <c r="F8" s="266"/>
    </row>
    <row r="9" spans="1:6" ht="56" x14ac:dyDescent="0.35">
      <c r="A9" s="57">
        <v>1</v>
      </c>
      <c r="B9" s="30" t="s">
        <v>113</v>
      </c>
      <c r="C9" s="58" t="s">
        <v>114</v>
      </c>
      <c r="D9" s="59">
        <v>5</v>
      </c>
      <c r="E9" s="60"/>
      <c r="F9" s="61">
        <f>D9*E9</f>
        <v>0</v>
      </c>
    </row>
    <row r="10" spans="1:6" x14ac:dyDescent="0.35">
      <c r="A10" s="57">
        <v>4</v>
      </c>
      <c r="B10" s="30" t="s">
        <v>115</v>
      </c>
      <c r="C10" s="58" t="s">
        <v>114</v>
      </c>
      <c r="D10" s="59">
        <v>2</v>
      </c>
      <c r="E10" s="62"/>
      <c r="F10" s="63">
        <f>D10*E10</f>
        <v>0</v>
      </c>
    </row>
    <row r="11" spans="1:6" ht="15" thickBot="1" x14ac:dyDescent="0.4">
      <c r="A11" s="57">
        <v>5</v>
      </c>
      <c r="B11" s="30" t="s">
        <v>116</v>
      </c>
      <c r="C11" s="58" t="s">
        <v>114</v>
      </c>
      <c r="D11" s="59">
        <v>3</v>
      </c>
      <c r="E11" s="62"/>
      <c r="F11" s="63">
        <f>D11*E11</f>
        <v>0</v>
      </c>
    </row>
    <row r="12" spans="1:6" ht="15" thickBot="1" x14ac:dyDescent="0.4">
      <c r="A12" s="64" t="s">
        <v>111</v>
      </c>
      <c r="B12" s="273" t="s">
        <v>117</v>
      </c>
      <c r="C12" s="274"/>
      <c r="D12" s="274"/>
      <c r="E12" s="275"/>
      <c r="F12" s="65">
        <f>SUM(F9:F11)</f>
        <v>0</v>
      </c>
    </row>
    <row r="13" spans="1:6" ht="15" thickBot="1" x14ac:dyDescent="0.4">
      <c r="A13" s="66"/>
      <c r="B13" s="67"/>
      <c r="C13" s="67"/>
      <c r="D13" s="68"/>
      <c r="E13" s="69"/>
      <c r="F13" s="69"/>
    </row>
    <row r="14" spans="1:6" ht="16" thickBot="1" x14ac:dyDescent="0.4">
      <c r="A14" s="56" t="s">
        <v>118</v>
      </c>
      <c r="B14" s="264" t="s">
        <v>119</v>
      </c>
      <c r="C14" s="265"/>
      <c r="D14" s="265"/>
      <c r="E14" s="265"/>
      <c r="F14" s="266"/>
    </row>
    <row r="15" spans="1:6" ht="28" x14ac:dyDescent="0.35">
      <c r="A15" s="70">
        <v>1</v>
      </c>
      <c r="B15" s="30" t="s">
        <v>120</v>
      </c>
      <c r="C15" s="58" t="s">
        <v>96</v>
      </c>
      <c r="D15" s="59">
        <v>15</v>
      </c>
      <c r="E15" s="60"/>
      <c r="F15" s="60">
        <f>D15*E15</f>
        <v>0</v>
      </c>
    </row>
    <row r="16" spans="1:6" ht="28" x14ac:dyDescent="0.35">
      <c r="A16" s="70">
        <v>2</v>
      </c>
      <c r="B16" s="17" t="s">
        <v>121</v>
      </c>
      <c r="C16" s="58" t="s">
        <v>96</v>
      </c>
      <c r="D16" s="59">
        <v>25</v>
      </c>
      <c r="E16" s="60"/>
      <c r="F16" s="60">
        <f>D16*E16</f>
        <v>0</v>
      </c>
    </row>
    <row r="17" spans="1:6" ht="15" thickBot="1" x14ac:dyDescent="0.4">
      <c r="A17" s="70">
        <v>3</v>
      </c>
      <c r="B17" s="17" t="s">
        <v>122</v>
      </c>
      <c r="C17" s="58" t="s">
        <v>9</v>
      </c>
      <c r="D17" s="59">
        <v>1</v>
      </c>
      <c r="E17" s="60"/>
      <c r="F17" s="60">
        <f>D17*E17</f>
        <v>0</v>
      </c>
    </row>
    <row r="18" spans="1:6" ht="15" thickBot="1" x14ac:dyDescent="0.4">
      <c r="A18" s="64" t="s">
        <v>118</v>
      </c>
      <c r="B18" s="273" t="s">
        <v>123</v>
      </c>
      <c r="C18" s="274"/>
      <c r="D18" s="274"/>
      <c r="E18" s="275"/>
      <c r="F18" s="65">
        <f>SUM(F15:F17)</f>
        <v>0</v>
      </c>
    </row>
    <row r="19" spans="1:6" ht="15" thickBot="1" x14ac:dyDescent="0.4">
      <c r="A19" s="66"/>
      <c r="B19" s="67"/>
      <c r="C19" s="67"/>
      <c r="D19" s="68"/>
      <c r="E19" s="69"/>
      <c r="F19" s="69"/>
    </row>
    <row r="20" spans="1:6" ht="15" thickBot="1" x14ac:dyDescent="0.4">
      <c r="A20" s="71" t="s">
        <v>124</v>
      </c>
      <c r="B20" s="276" t="s">
        <v>125</v>
      </c>
      <c r="C20" s="277"/>
      <c r="D20" s="277"/>
      <c r="E20" s="278"/>
      <c r="F20" s="220">
        <f>F12+F18</f>
        <v>0</v>
      </c>
    </row>
    <row r="21" spans="1:6" ht="15" thickBot="1" x14ac:dyDescent="0.4">
      <c r="A21" s="66"/>
      <c r="B21" s="67"/>
      <c r="C21" s="67"/>
      <c r="D21" s="68"/>
      <c r="E21" s="69"/>
      <c r="F21" s="69"/>
    </row>
    <row r="22" spans="1:6" ht="16" thickBot="1" x14ac:dyDescent="0.4">
      <c r="A22" s="271" t="s">
        <v>126</v>
      </c>
      <c r="B22" s="279"/>
      <c r="C22" s="75"/>
      <c r="D22" s="76"/>
      <c r="E22" s="77"/>
      <c r="F22" s="77"/>
    </row>
    <row r="23" spans="1:6" ht="15" thickBot="1" x14ac:dyDescent="0.4">
      <c r="A23" s="51" t="s">
        <v>105</v>
      </c>
      <c r="B23" s="52" t="s">
        <v>106</v>
      </c>
      <c r="C23" s="52" t="s">
        <v>107</v>
      </c>
      <c r="D23" s="53" t="s">
        <v>108</v>
      </c>
      <c r="E23" s="54" t="s">
        <v>109</v>
      </c>
      <c r="F23" s="55" t="s">
        <v>110</v>
      </c>
    </row>
    <row r="24" spans="1:6" ht="16" thickBot="1" x14ac:dyDescent="0.4">
      <c r="A24" s="56" t="s">
        <v>111</v>
      </c>
      <c r="B24" s="264" t="s">
        <v>119</v>
      </c>
      <c r="C24" s="265"/>
      <c r="D24" s="265"/>
      <c r="E24" s="265"/>
      <c r="F24" s="266"/>
    </row>
    <row r="25" spans="1:6" ht="28" x14ac:dyDescent="0.35">
      <c r="A25" s="78">
        <v>1</v>
      </c>
      <c r="B25" s="30" t="s">
        <v>127</v>
      </c>
      <c r="C25" s="58"/>
      <c r="D25" s="59"/>
      <c r="E25" s="79"/>
      <c r="F25" s="80"/>
    </row>
    <row r="26" spans="1:6" ht="15" thickBot="1" x14ac:dyDescent="0.4">
      <c r="A26" s="70">
        <v>1.2</v>
      </c>
      <c r="B26" s="30" t="s">
        <v>128</v>
      </c>
      <c r="C26" s="58" t="s">
        <v>96</v>
      </c>
      <c r="D26" s="59">
        <v>50</v>
      </c>
      <c r="E26" s="62"/>
      <c r="F26" s="80">
        <f>D26*E26</f>
        <v>0</v>
      </c>
    </row>
    <row r="27" spans="1:6" ht="15" thickBot="1" x14ac:dyDescent="0.4">
      <c r="A27" s="64" t="s">
        <v>111</v>
      </c>
      <c r="B27" s="273" t="s">
        <v>123</v>
      </c>
      <c r="C27" s="274"/>
      <c r="D27" s="274"/>
      <c r="E27" s="275"/>
      <c r="F27" s="65">
        <f>SUM(F26:F26)</f>
        <v>0</v>
      </c>
    </row>
    <row r="28" spans="1:6" ht="15" thickBot="1" x14ac:dyDescent="0.4">
      <c r="A28" s="81"/>
      <c r="B28" s="48"/>
      <c r="C28" s="82"/>
      <c r="D28" s="83"/>
      <c r="E28" s="84"/>
      <c r="F28" s="50"/>
    </row>
    <row r="29" spans="1:6" ht="15" thickBot="1" x14ac:dyDescent="0.4">
      <c r="A29" s="85" t="s">
        <v>118</v>
      </c>
      <c r="B29" s="280" t="s">
        <v>129</v>
      </c>
      <c r="C29" s="281"/>
      <c r="D29" s="281"/>
      <c r="E29" s="281"/>
      <c r="F29" s="282"/>
    </row>
    <row r="30" spans="1:6" x14ac:dyDescent="0.35">
      <c r="A30" s="78">
        <v>2.7</v>
      </c>
      <c r="B30" s="86" t="s">
        <v>130</v>
      </c>
      <c r="C30" s="87" t="s">
        <v>9</v>
      </c>
      <c r="D30" s="88">
        <v>1</v>
      </c>
      <c r="E30" s="89"/>
      <c r="F30" s="90">
        <f t="shared" ref="F30:F45" si="0">D30*E30</f>
        <v>0</v>
      </c>
    </row>
    <row r="31" spans="1:6" x14ac:dyDescent="0.35">
      <c r="A31" s="78">
        <v>2.8</v>
      </c>
      <c r="B31" s="86" t="s">
        <v>131</v>
      </c>
      <c r="C31" s="87" t="s">
        <v>9</v>
      </c>
      <c r="D31" s="88">
        <v>2</v>
      </c>
      <c r="E31" s="89"/>
      <c r="F31" s="90">
        <f t="shared" si="0"/>
        <v>0</v>
      </c>
    </row>
    <row r="32" spans="1:6" x14ac:dyDescent="0.35">
      <c r="A32" s="78">
        <v>3</v>
      </c>
      <c r="B32" s="86" t="s">
        <v>132</v>
      </c>
      <c r="C32" s="87" t="s">
        <v>9</v>
      </c>
      <c r="D32" s="88">
        <v>6</v>
      </c>
      <c r="E32" s="89"/>
      <c r="F32" s="90">
        <f t="shared" si="0"/>
        <v>0</v>
      </c>
    </row>
    <row r="33" spans="1:6" x14ac:dyDescent="0.35">
      <c r="A33" s="78">
        <v>3.1</v>
      </c>
      <c r="B33" s="86" t="s">
        <v>133</v>
      </c>
      <c r="C33" s="87" t="s">
        <v>9</v>
      </c>
      <c r="D33" s="88">
        <v>4</v>
      </c>
      <c r="E33" s="89"/>
      <c r="F33" s="90">
        <f t="shared" si="0"/>
        <v>0</v>
      </c>
    </row>
    <row r="34" spans="1:6" x14ac:dyDescent="0.35">
      <c r="A34" s="78">
        <v>3.2</v>
      </c>
      <c r="B34" s="91" t="s">
        <v>134</v>
      </c>
      <c r="C34" s="92" t="s">
        <v>9</v>
      </c>
      <c r="D34" s="93">
        <v>2</v>
      </c>
      <c r="E34" s="94"/>
      <c r="F34" s="95">
        <f t="shared" si="0"/>
        <v>0</v>
      </c>
    </row>
    <row r="35" spans="1:6" x14ac:dyDescent="0.35">
      <c r="A35" s="78">
        <v>3.4</v>
      </c>
      <c r="B35" s="91" t="s">
        <v>135</v>
      </c>
      <c r="C35" s="92" t="s">
        <v>9</v>
      </c>
      <c r="D35" s="93">
        <v>2</v>
      </c>
      <c r="E35" s="94"/>
      <c r="F35" s="95">
        <f t="shared" si="0"/>
        <v>0</v>
      </c>
    </row>
    <row r="36" spans="1:6" x14ac:dyDescent="0.35">
      <c r="A36" s="78">
        <v>3.6</v>
      </c>
      <c r="B36" s="91" t="s">
        <v>136</v>
      </c>
      <c r="C36" s="92" t="s">
        <v>9</v>
      </c>
      <c r="D36" s="93">
        <v>2</v>
      </c>
      <c r="E36" s="94"/>
      <c r="F36" s="95">
        <f t="shared" si="0"/>
        <v>0</v>
      </c>
    </row>
    <row r="37" spans="1:6" x14ac:dyDescent="0.35">
      <c r="A37" s="78">
        <v>3.8</v>
      </c>
      <c r="B37" s="91" t="s">
        <v>137</v>
      </c>
      <c r="C37" s="92" t="s">
        <v>9</v>
      </c>
      <c r="D37" s="93">
        <v>2</v>
      </c>
      <c r="E37" s="94"/>
      <c r="F37" s="95">
        <f t="shared" si="0"/>
        <v>0</v>
      </c>
    </row>
    <row r="38" spans="1:6" x14ac:dyDescent="0.35">
      <c r="A38" s="78">
        <v>3.9</v>
      </c>
      <c r="B38" s="91" t="s">
        <v>138</v>
      </c>
      <c r="C38" s="92" t="s">
        <v>9</v>
      </c>
      <c r="D38" s="93">
        <v>2</v>
      </c>
      <c r="E38" s="94"/>
      <c r="F38" s="95">
        <f t="shared" si="0"/>
        <v>0</v>
      </c>
    </row>
    <row r="39" spans="1:6" x14ac:dyDescent="0.35">
      <c r="A39" s="78">
        <v>4</v>
      </c>
      <c r="B39" s="91" t="s">
        <v>139</v>
      </c>
      <c r="C39" s="92" t="s">
        <v>9</v>
      </c>
      <c r="D39" s="93">
        <v>2</v>
      </c>
      <c r="E39" s="94"/>
      <c r="F39" s="95">
        <f t="shared" si="0"/>
        <v>0</v>
      </c>
    </row>
    <row r="40" spans="1:6" x14ac:dyDescent="0.35">
      <c r="A40" s="78">
        <v>4.0999999999999996</v>
      </c>
      <c r="B40" s="91" t="s">
        <v>140</v>
      </c>
      <c r="C40" s="92" t="s">
        <v>9</v>
      </c>
      <c r="D40" s="93">
        <v>4</v>
      </c>
      <c r="E40" s="94"/>
      <c r="F40" s="95">
        <f t="shared" si="0"/>
        <v>0</v>
      </c>
    </row>
    <row r="41" spans="1:6" x14ac:dyDescent="0.35">
      <c r="A41" s="78">
        <v>4.2</v>
      </c>
      <c r="B41" s="91" t="s">
        <v>141</v>
      </c>
      <c r="C41" s="92" t="s">
        <v>9</v>
      </c>
      <c r="D41" s="93">
        <v>1</v>
      </c>
      <c r="E41" s="94"/>
      <c r="F41" s="95">
        <f t="shared" si="0"/>
        <v>0</v>
      </c>
    </row>
    <row r="42" spans="1:6" x14ac:dyDescent="0.35">
      <c r="A42" s="78">
        <v>4.3</v>
      </c>
      <c r="B42" s="91" t="s">
        <v>142</v>
      </c>
      <c r="C42" s="92" t="s">
        <v>9</v>
      </c>
      <c r="D42" s="93">
        <v>1</v>
      </c>
      <c r="E42" s="94"/>
      <c r="F42" s="95">
        <f t="shared" si="0"/>
        <v>0</v>
      </c>
    </row>
    <row r="43" spans="1:6" x14ac:dyDescent="0.35">
      <c r="A43" s="78">
        <v>4.4000000000000004</v>
      </c>
      <c r="B43" s="91" t="s">
        <v>143</v>
      </c>
      <c r="C43" s="92" t="s">
        <v>9</v>
      </c>
      <c r="D43" s="93">
        <v>1</v>
      </c>
      <c r="E43" s="94"/>
      <c r="F43" s="95">
        <f t="shared" si="0"/>
        <v>0</v>
      </c>
    </row>
    <row r="44" spans="1:6" x14ac:dyDescent="0.35">
      <c r="A44" s="78">
        <v>4.5</v>
      </c>
      <c r="B44" s="91" t="s">
        <v>144</v>
      </c>
      <c r="C44" s="92" t="s">
        <v>9</v>
      </c>
      <c r="D44" s="93">
        <v>1</v>
      </c>
      <c r="E44" s="94"/>
      <c r="F44" s="95">
        <f t="shared" si="0"/>
        <v>0</v>
      </c>
    </row>
    <row r="45" spans="1:6" x14ac:dyDescent="0.35">
      <c r="A45" s="78">
        <v>4.5999999999999996</v>
      </c>
      <c r="B45" s="91" t="s">
        <v>145</v>
      </c>
      <c r="C45" s="92" t="s">
        <v>9</v>
      </c>
      <c r="D45" s="93">
        <v>1</v>
      </c>
      <c r="E45" s="94"/>
      <c r="F45" s="95">
        <f t="shared" si="0"/>
        <v>0</v>
      </c>
    </row>
    <row r="46" spans="1:6" x14ac:dyDescent="0.35">
      <c r="A46" s="78">
        <v>4.7</v>
      </c>
      <c r="B46" s="91" t="s">
        <v>146</v>
      </c>
      <c r="C46" s="92" t="s">
        <v>9</v>
      </c>
      <c r="D46" s="93">
        <v>2</v>
      </c>
      <c r="E46" s="94"/>
      <c r="F46" s="95">
        <f>D46*E46</f>
        <v>0</v>
      </c>
    </row>
    <row r="47" spans="1:6" ht="15" thickBot="1" x14ac:dyDescent="0.4">
      <c r="A47" s="78">
        <v>4.8</v>
      </c>
      <c r="B47" s="91" t="s">
        <v>147</v>
      </c>
      <c r="C47" s="92" t="s">
        <v>9</v>
      </c>
      <c r="D47" s="93">
        <v>2</v>
      </c>
      <c r="E47" s="94"/>
      <c r="F47" s="95">
        <f>D47*E47</f>
        <v>0</v>
      </c>
    </row>
    <row r="48" spans="1:6" ht="15" thickBot="1" x14ac:dyDescent="0.4">
      <c r="A48" s="64" t="s">
        <v>118</v>
      </c>
      <c r="B48" s="273" t="s">
        <v>148</v>
      </c>
      <c r="C48" s="283"/>
      <c r="D48" s="283"/>
      <c r="E48" s="284"/>
      <c r="F48" s="74">
        <f>SUM(F30:F47)</f>
        <v>0</v>
      </c>
    </row>
    <row r="49" spans="1:6" ht="15" thickBot="1" x14ac:dyDescent="0.4">
      <c r="A49" s="96"/>
      <c r="B49" s="97"/>
      <c r="C49" s="98"/>
      <c r="D49" s="99"/>
      <c r="E49" s="100"/>
      <c r="F49" s="101"/>
    </row>
    <row r="50" spans="1:6" ht="15" thickBot="1" x14ac:dyDescent="0.4">
      <c r="A50" s="85" t="s">
        <v>149</v>
      </c>
      <c r="B50" s="280" t="s">
        <v>150</v>
      </c>
      <c r="C50" s="285"/>
      <c r="D50" s="285"/>
      <c r="E50" s="285"/>
      <c r="F50" s="286"/>
    </row>
    <row r="51" spans="1:6" ht="28.5" x14ac:dyDescent="0.35">
      <c r="A51" s="70">
        <v>1</v>
      </c>
      <c r="B51" s="86" t="s">
        <v>151</v>
      </c>
      <c r="C51" s="58"/>
      <c r="D51" s="59"/>
      <c r="E51" s="79"/>
      <c r="F51" s="80"/>
    </row>
    <row r="52" spans="1:6" ht="15" thickBot="1" x14ac:dyDescent="0.4">
      <c r="A52" s="70">
        <v>1.1000000000000001</v>
      </c>
      <c r="B52" s="91" t="s">
        <v>152</v>
      </c>
      <c r="C52" s="58" t="s">
        <v>9</v>
      </c>
      <c r="D52" s="59">
        <v>1</v>
      </c>
      <c r="E52" s="79"/>
      <c r="F52" s="80">
        <f>D52*E52</f>
        <v>0</v>
      </c>
    </row>
    <row r="53" spans="1:6" ht="15" thickBot="1" x14ac:dyDescent="0.4">
      <c r="A53" s="64" t="s">
        <v>149</v>
      </c>
      <c r="B53" s="273" t="s">
        <v>153</v>
      </c>
      <c r="C53" s="274"/>
      <c r="D53" s="274"/>
      <c r="E53" s="275"/>
      <c r="F53" s="65">
        <f>SUM(F51:F52)</f>
        <v>0</v>
      </c>
    </row>
    <row r="54" spans="1:6" ht="15" thickBot="1" x14ac:dyDescent="0.4">
      <c r="A54" s="96"/>
      <c r="B54" s="97"/>
      <c r="C54" s="98"/>
      <c r="D54" s="99"/>
      <c r="E54" s="100"/>
      <c r="F54" s="101"/>
    </row>
    <row r="55" spans="1:6" ht="15" thickBot="1" x14ac:dyDescent="0.4">
      <c r="A55" s="71" t="s">
        <v>154</v>
      </c>
      <c r="B55" s="276" t="s">
        <v>155</v>
      </c>
      <c r="C55" s="277"/>
      <c r="D55" s="277"/>
      <c r="E55" s="278"/>
      <c r="F55" s="220">
        <f>F27+F48+F53</f>
        <v>0</v>
      </c>
    </row>
    <row r="56" spans="1:6" x14ac:dyDescent="0.35">
      <c r="A56" s="102"/>
      <c r="B56" s="48"/>
      <c r="C56" s="82"/>
      <c r="D56" s="83"/>
      <c r="E56" s="84"/>
      <c r="F56" s="103"/>
    </row>
    <row r="57" spans="1:6" ht="15" thickBot="1" x14ac:dyDescent="0.4">
      <c r="A57" s="66"/>
      <c r="B57" s="67"/>
      <c r="C57" s="67"/>
      <c r="D57" s="68"/>
      <c r="E57" s="69"/>
      <c r="F57" s="69"/>
    </row>
    <row r="58" spans="1:6" ht="16" thickBot="1" x14ac:dyDescent="0.4">
      <c r="A58" s="267" t="s">
        <v>156</v>
      </c>
      <c r="B58" s="270"/>
      <c r="C58" s="45"/>
      <c r="D58" s="46"/>
      <c r="E58" s="47"/>
      <c r="F58" s="47"/>
    </row>
    <row r="59" spans="1:6" ht="16" thickBot="1" x14ac:dyDescent="0.4">
      <c r="A59" s="271" t="s">
        <v>157</v>
      </c>
      <c r="B59" s="272"/>
      <c r="C59" s="48"/>
      <c r="D59" s="49"/>
      <c r="E59" s="50"/>
      <c r="F59" s="50"/>
    </row>
    <row r="60" spans="1:6" ht="15" thickBot="1" x14ac:dyDescent="0.4">
      <c r="A60" s="51" t="s">
        <v>105</v>
      </c>
      <c r="B60" s="52" t="s">
        <v>106</v>
      </c>
      <c r="C60" s="52" t="s">
        <v>107</v>
      </c>
      <c r="D60" s="53" t="s">
        <v>108</v>
      </c>
      <c r="E60" s="54" t="s">
        <v>109</v>
      </c>
      <c r="F60" s="55" t="s">
        <v>110</v>
      </c>
    </row>
    <row r="61" spans="1:6" ht="15" thickBot="1" x14ac:dyDescent="0.4">
      <c r="A61" s="85" t="s">
        <v>111</v>
      </c>
      <c r="B61" s="280" t="s">
        <v>158</v>
      </c>
      <c r="C61" s="285"/>
      <c r="D61" s="285"/>
      <c r="E61" s="285"/>
      <c r="F61" s="286"/>
    </row>
    <row r="62" spans="1:6" ht="70" x14ac:dyDescent="0.35">
      <c r="A62" s="104">
        <v>2</v>
      </c>
      <c r="B62" s="30" t="s">
        <v>159</v>
      </c>
      <c r="C62" s="58" t="s">
        <v>114</v>
      </c>
      <c r="D62" s="59">
        <v>25</v>
      </c>
      <c r="E62" s="61"/>
      <c r="F62" s="61">
        <f>D62*E62</f>
        <v>0</v>
      </c>
    </row>
    <row r="63" spans="1:6" x14ac:dyDescent="0.35">
      <c r="A63" s="105">
        <v>5</v>
      </c>
      <c r="B63" s="30" t="s">
        <v>160</v>
      </c>
      <c r="C63" s="58" t="s">
        <v>114</v>
      </c>
      <c r="D63" s="59">
        <v>6</v>
      </c>
      <c r="E63" s="60"/>
      <c r="F63" s="61">
        <f>D63*E63</f>
        <v>0</v>
      </c>
    </row>
    <row r="64" spans="1:6" ht="15" thickBot="1" x14ac:dyDescent="0.4">
      <c r="A64" s="105">
        <v>6</v>
      </c>
      <c r="B64" s="30" t="s">
        <v>116</v>
      </c>
      <c r="C64" s="58" t="s">
        <v>114</v>
      </c>
      <c r="D64" s="59">
        <v>19</v>
      </c>
      <c r="E64" s="60"/>
      <c r="F64" s="61">
        <f>D64*E64</f>
        <v>0</v>
      </c>
    </row>
    <row r="65" spans="1:6" ht="15" thickBot="1" x14ac:dyDescent="0.4">
      <c r="A65" s="64" t="s">
        <v>111</v>
      </c>
      <c r="B65" s="273" t="s">
        <v>161</v>
      </c>
      <c r="C65" s="274"/>
      <c r="D65" s="274"/>
      <c r="E65" s="275"/>
      <c r="F65" s="65">
        <f>SUM(F62:F64)</f>
        <v>0</v>
      </c>
    </row>
    <row r="66" spans="1:6" x14ac:dyDescent="0.35">
      <c r="A66" s="106"/>
      <c r="B66" s="67"/>
      <c r="C66" s="82"/>
      <c r="D66" s="83"/>
      <c r="E66" s="84"/>
      <c r="F66" s="107"/>
    </row>
    <row r="67" spans="1:6" ht="15" thickBot="1" x14ac:dyDescent="0.4">
      <c r="A67" s="102"/>
      <c r="B67" s="48"/>
      <c r="C67" s="82"/>
      <c r="D67" s="83"/>
      <c r="E67" s="84"/>
      <c r="F67" s="103"/>
    </row>
    <row r="68" spans="1:6" ht="15" thickBot="1" x14ac:dyDescent="0.4">
      <c r="A68" s="85" t="s">
        <v>118</v>
      </c>
      <c r="B68" s="280" t="s">
        <v>162</v>
      </c>
      <c r="C68" s="285"/>
      <c r="D68" s="285"/>
      <c r="E68" s="285"/>
      <c r="F68" s="286"/>
    </row>
    <row r="69" spans="1:6" ht="28" x14ac:dyDescent="0.35">
      <c r="A69" s="104">
        <v>1</v>
      </c>
      <c r="B69" s="30" t="s">
        <v>163</v>
      </c>
      <c r="C69" s="58"/>
      <c r="D69" s="59"/>
      <c r="E69" s="60"/>
      <c r="F69" s="61"/>
    </row>
    <row r="70" spans="1:6" ht="15" thickBot="1" x14ac:dyDescent="0.4">
      <c r="A70" s="108">
        <v>2.2000000000000002</v>
      </c>
      <c r="B70" s="13" t="s">
        <v>164</v>
      </c>
      <c r="C70" s="58" t="s">
        <v>96</v>
      </c>
      <c r="D70" s="59">
        <v>30</v>
      </c>
      <c r="E70" s="60"/>
      <c r="F70" s="61">
        <f>E70*D70</f>
        <v>0</v>
      </c>
    </row>
    <row r="71" spans="1:6" ht="15" thickBot="1" x14ac:dyDescent="0.4">
      <c r="A71" s="64" t="s">
        <v>165</v>
      </c>
      <c r="B71" s="273" t="s">
        <v>166</v>
      </c>
      <c r="C71" s="274"/>
      <c r="D71" s="274"/>
      <c r="E71" s="275"/>
      <c r="F71" s="65">
        <f>SUM(F70)</f>
        <v>0</v>
      </c>
    </row>
    <row r="72" spans="1:6" ht="15" thickBot="1" x14ac:dyDescent="0.4">
      <c r="A72" s="102"/>
      <c r="B72" s="48"/>
      <c r="C72" s="82"/>
      <c r="D72" s="83"/>
      <c r="E72" s="84"/>
      <c r="F72" s="109"/>
    </row>
    <row r="73" spans="1:6" ht="15" thickBot="1" x14ac:dyDescent="0.4">
      <c r="A73" s="71" t="s">
        <v>124</v>
      </c>
      <c r="B73" s="276" t="s">
        <v>167</v>
      </c>
      <c r="C73" s="277"/>
      <c r="D73" s="277"/>
      <c r="E73" s="278"/>
      <c r="F73" s="220">
        <f>F65+F71</f>
        <v>0</v>
      </c>
    </row>
    <row r="74" spans="1:6" ht="15" thickBot="1" x14ac:dyDescent="0.4">
      <c r="A74" s="110"/>
      <c r="B74" s="111"/>
      <c r="C74" s="112"/>
      <c r="D74" s="113"/>
      <c r="E74" s="114"/>
      <c r="F74" s="115"/>
    </row>
    <row r="75" spans="1:6" ht="16" thickBot="1" x14ac:dyDescent="0.4">
      <c r="A75" s="271" t="s">
        <v>168</v>
      </c>
      <c r="B75" s="272"/>
      <c r="C75" s="48"/>
      <c r="D75" s="49"/>
      <c r="E75" s="50"/>
      <c r="F75" s="50"/>
    </row>
    <row r="76" spans="1:6" ht="15" thickBot="1" x14ac:dyDescent="0.4">
      <c r="A76" s="51" t="s">
        <v>105</v>
      </c>
      <c r="B76" s="52" t="s">
        <v>106</v>
      </c>
      <c r="C76" s="52" t="s">
        <v>107</v>
      </c>
      <c r="D76" s="53" t="s">
        <v>108</v>
      </c>
      <c r="E76" s="54" t="s">
        <v>109</v>
      </c>
      <c r="F76" s="55" t="s">
        <v>110</v>
      </c>
    </row>
    <row r="77" spans="1:6" x14ac:dyDescent="0.35">
      <c r="A77" s="116" t="s">
        <v>111</v>
      </c>
      <c r="B77" s="280" t="s">
        <v>169</v>
      </c>
      <c r="C77" s="285"/>
      <c r="D77" s="285"/>
      <c r="E77" s="285"/>
      <c r="F77" s="286"/>
    </row>
    <row r="78" spans="1:6" x14ac:dyDescent="0.35">
      <c r="A78" s="117">
        <v>2</v>
      </c>
      <c r="B78" s="13" t="s">
        <v>170</v>
      </c>
      <c r="C78" s="118" t="s">
        <v>9</v>
      </c>
      <c r="D78" s="119">
        <v>4</v>
      </c>
      <c r="E78" s="62"/>
      <c r="F78" s="63">
        <f t="shared" ref="F78:F93" si="1">D78*E78</f>
        <v>0</v>
      </c>
    </row>
    <row r="79" spans="1:6" x14ac:dyDescent="0.35">
      <c r="A79" s="117">
        <v>3</v>
      </c>
      <c r="B79" s="13" t="s">
        <v>171</v>
      </c>
      <c r="C79" s="118" t="s">
        <v>9</v>
      </c>
      <c r="D79" s="119">
        <v>8</v>
      </c>
      <c r="E79" s="62"/>
      <c r="F79" s="63">
        <f t="shared" si="1"/>
        <v>0</v>
      </c>
    </row>
    <row r="80" spans="1:6" x14ac:dyDescent="0.35">
      <c r="A80" s="117">
        <v>10</v>
      </c>
      <c r="B80" s="13" t="s">
        <v>172</v>
      </c>
      <c r="C80" s="118" t="s">
        <v>9</v>
      </c>
      <c r="D80" s="119">
        <v>4</v>
      </c>
      <c r="E80" s="62"/>
      <c r="F80" s="63">
        <f t="shared" si="1"/>
        <v>0</v>
      </c>
    </row>
    <row r="81" spans="1:6" x14ac:dyDescent="0.35">
      <c r="A81" s="117">
        <v>11</v>
      </c>
      <c r="B81" s="13" t="s">
        <v>173</v>
      </c>
      <c r="C81" s="118" t="s">
        <v>9</v>
      </c>
      <c r="D81" s="119">
        <v>8</v>
      </c>
      <c r="E81" s="62"/>
      <c r="F81" s="63">
        <f t="shared" si="1"/>
        <v>0</v>
      </c>
    </row>
    <row r="82" spans="1:6" x14ac:dyDescent="0.35">
      <c r="A82" s="117">
        <v>12</v>
      </c>
      <c r="B82" s="13" t="s">
        <v>174</v>
      </c>
      <c r="C82" s="118" t="s">
        <v>9</v>
      </c>
      <c r="D82" s="119">
        <v>2</v>
      </c>
      <c r="E82" s="62"/>
      <c r="F82" s="63">
        <f t="shared" si="1"/>
        <v>0</v>
      </c>
    </row>
    <row r="83" spans="1:6" x14ac:dyDescent="0.35">
      <c r="A83" s="117">
        <v>12</v>
      </c>
      <c r="B83" s="13" t="s">
        <v>175</v>
      </c>
      <c r="C83" s="118" t="s">
        <v>9</v>
      </c>
      <c r="D83" s="119">
        <v>6</v>
      </c>
      <c r="E83" s="62"/>
      <c r="F83" s="63">
        <f t="shared" si="1"/>
        <v>0</v>
      </c>
    </row>
    <row r="84" spans="1:6" x14ac:dyDescent="0.35">
      <c r="A84" s="117">
        <v>19</v>
      </c>
      <c r="B84" s="13" t="s">
        <v>176</v>
      </c>
      <c r="C84" s="118" t="s">
        <v>9</v>
      </c>
      <c r="D84" s="119">
        <v>10</v>
      </c>
      <c r="E84" s="62"/>
      <c r="F84" s="63">
        <f t="shared" si="1"/>
        <v>0</v>
      </c>
    </row>
    <row r="85" spans="1:6" x14ac:dyDescent="0.35">
      <c r="A85" s="117">
        <v>20</v>
      </c>
      <c r="B85" s="13" t="s">
        <v>177</v>
      </c>
      <c r="C85" s="118" t="s">
        <v>9</v>
      </c>
      <c r="D85" s="119">
        <v>2</v>
      </c>
      <c r="E85" s="62"/>
      <c r="F85" s="63">
        <f>D85*E85</f>
        <v>0</v>
      </c>
    </row>
    <row r="86" spans="1:6" x14ac:dyDescent="0.35">
      <c r="A86" s="117">
        <v>20</v>
      </c>
      <c r="B86" s="13" t="s">
        <v>178</v>
      </c>
      <c r="C86" s="118" t="s">
        <v>9</v>
      </c>
      <c r="D86" s="119">
        <v>10</v>
      </c>
      <c r="E86" s="62"/>
      <c r="F86" s="63">
        <f t="shared" si="1"/>
        <v>0</v>
      </c>
    </row>
    <row r="87" spans="1:6" x14ac:dyDescent="0.35">
      <c r="A87" s="117">
        <v>22</v>
      </c>
      <c r="B87" s="13" t="s">
        <v>179</v>
      </c>
      <c r="C87" s="118" t="s">
        <v>9</v>
      </c>
      <c r="D87" s="119">
        <v>2</v>
      </c>
      <c r="E87" s="62"/>
      <c r="F87" s="63">
        <f t="shared" si="1"/>
        <v>0</v>
      </c>
    </row>
    <row r="88" spans="1:6" x14ac:dyDescent="0.35">
      <c r="A88" s="117">
        <v>23</v>
      </c>
      <c r="B88" s="13" t="s">
        <v>180</v>
      </c>
      <c r="C88" s="118" t="s">
        <v>9</v>
      </c>
      <c r="D88" s="119">
        <v>2</v>
      </c>
      <c r="E88" s="62"/>
      <c r="F88" s="63">
        <f t="shared" si="1"/>
        <v>0</v>
      </c>
    </row>
    <row r="89" spans="1:6" x14ac:dyDescent="0.35">
      <c r="A89" s="117">
        <v>24</v>
      </c>
      <c r="B89" s="13" t="s">
        <v>181</v>
      </c>
      <c r="C89" s="118" t="s">
        <v>9</v>
      </c>
      <c r="D89" s="119">
        <v>4</v>
      </c>
      <c r="E89" s="62"/>
      <c r="F89" s="63">
        <f>D89*E89</f>
        <v>0</v>
      </c>
    </row>
    <row r="90" spans="1:6" x14ac:dyDescent="0.35">
      <c r="A90" s="117">
        <v>30</v>
      </c>
      <c r="B90" s="13" t="s">
        <v>182</v>
      </c>
      <c r="C90" s="118" t="s">
        <v>9</v>
      </c>
      <c r="D90" s="119">
        <v>1</v>
      </c>
      <c r="E90" s="60"/>
      <c r="F90" s="63">
        <f t="shared" si="1"/>
        <v>0</v>
      </c>
    </row>
    <row r="91" spans="1:6" x14ac:dyDescent="0.35">
      <c r="A91" s="117"/>
      <c r="B91" s="13" t="s">
        <v>183</v>
      </c>
      <c r="C91" s="118" t="s">
        <v>9</v>
      </c>
      <c r="D91" s="119">
        <v>1</v>
      </c>
      <c r="E91" s="60"/>
      <c r="F91" s="63">
        <f>D91*E91</f>
        <v>0</v>
      </c>
    </row>
    <row r="92" spans="1:6" x14ac:dyDescent="0.35">
      <c r="A92" s="117">
        <v>32</v>
      </c>
      <c r="B92" s="13" t="s">
        <v>184</v>
      </c>
      <c r="C92" s="118" t="s">
        <v>9</v>
      </c>
      <c r="D92" s="119">
        <v>2</v>
      </c>
      <c r="E92" s="60"/>
      <c r="F92" s="61">
        <f t="shared" si="1"/>
        <v>0</v>
      </c>
    </row>
    <row r="93" spans="1:6" ht="28" x14ac:dyDescent="0.35">
      <c r="A93" s="117">
        <v>33</v>
      </c>
      <c r="B93" s="13" t="s">
        <v>185</v>
      </c>
      <c r="C93" s="118" t="s">
        <v>9</v>
      </c>
      <c r="D93" s="119">
        <v>1</v>
      </c>
      <c r="E93" s="60"/>
      <c r="F93" s="61">
        <f t="shared" si="1"/>
        <v>0</v>
      </c>
    </row>
    <row r="94" spans="1:6" ht="15" thickBot="1" x14ac:dyDescent="0.4">
      <c r="A94" s="221" t="s">
        <v>154</v>
      </c>
      <c r="B94" s="287" t="s">
        <v>186</v>
      </c>
      <c r="C94" s="288"/>
      <c r="D94" s="288"/>
      <c r="E94" s="289"/>
      <c r="F94" s="219">
        <f>SUM(F78:F93)</f>
        <v>0</v>
      </c>
    </row>
    <row r="95" spans="1:6" x14ac:dyDescent="0.35">
      <c r="A95" s="102"/>
      <c r="B95" s="48"/>
      <c r="C95" s="82"/>
      <c r="D95" s="83"/>
      <c r="E95" s="84"/>
      <c r="F95" s="103"/>
    </row>
    <row r="96" spans="1:6" x14ac:dyDescent="0.35">
      <c r="A96" s="66"/>
      <c r="B96" s="67"/>
      <c r="C96" s="67"/>
      <c r="D96" s="68"/>
      <c r="E96" s="69"/>
      <c r="F96" s="69"/>
    </row>
    <row r="97" spans="1:6" ht="15" thickBot="1" x14ac:dyDescent="0.4">
      <c r="A97" s="66"/>
      <c r="B97" s="67"/>
      <c r="C97" s="67"/>
      <c r="D97" s="68"/>
      <c r="E97" s="69"/>
      <c r="F97" s="69"/>
    </row>
    <row r="98" spans="1:6" ht="16" thickBot="1" x14ac:dyDescent="0.4">
      <c r="A98" s="267" t="s">
        <v>187</v>
      </c>
      <c r="B98" s="270"/>
      <c r="C98" s="45"/>
      <c r="D98" s="46"/>
      <c r="E98" s="47"/>
      <c r="F98" s="47"/>
    </row>
    <row r="99" spans="1:6" ht="16" thickBot="1" x14ac:dyDescent="0.4">
      <c r="A99" s="271" t="s">
        <v>188</v>
      </c>
      <c r="B99" s="272"/>
      <c r="C99" s="48"/>
      <c r="D99" s="49"/>
      <c r="E99" s="50"/>
      <c r="F99" s="50"/>
    </row>
    <row r="100" spans="1:6" ht="15" thickBot="1" x14ac:dyDescent="0.4">
      <c r="A100" s="51" t="s">
        <v>105</v>
      </c>
      <c r="B100" s="52" t="s">
        <v>106</v>
      </c>
      <c r="C100" s="52" t="s">
        <v>107</v>
      </c>
      <c r="D100" s="53" t="s">
        <v>108</v>
      </c>
      <c r="E100" s="54" t="s">
        <v>109</v>
      </c>
      <c r="F100" s="55" t="s">
        <v>110</v>
      </c>
    </row>
    <row r="101" spans="1:6" x14ac:dyDescent="0.35">
      <c r="A101" s="116" t="s">
        <v>111</v>
      </c>
      <c r="B101" s="280" t="s">
        <v>158</v>
      </c>
      <c r="C101" s="285"/>
      <c r="D101" s="285"/>
      <c r="E101" s="285"/>
      <c r="F101" s="286"/>
    </row>
    <row r="102" spans="1:6" ht="70" x14ac:dyDescent="0.35">
      <c r="A102" s="117">
        <v>1</v>
      </c>
      <c r="B102" s="30" t="s">
        <v>189</v>
      </c>
      <c r="C102" s="58" t="s">
        <v>114</v>
      </c>
      <c r="D102" s="119">
        <v>20</v>
      </c>
      <c r="E102" s="61"/>
      <c r="F102" s="61">
        <f>D102*E102</f>
        <v>0</v>
      </c>
    </row>
    <row r="103" spans="1:6" x14ac:dyDescent="0.35">
      <c r="A103" s="117">
        <v>2</v>
      </c>
      <c r="B103" s="30" t="s">
        <v>115</v>
      </c>
      <c r="C103" s="58" t="s">
        <v>114</v>
      </c>
      <c r="D103" s="59">
        <v>4</v>
      </c>
      <c r="E103" s="60"/>
      <c r="F103" s="63">
        <f>D103*E103</f>
        <v>0</v>
      </c>
    </row>
    <row r="104" spans="1:6" x14ac:dyDescent="0.35">
      <c r="A104" s="117">
        <v>3</v>
      </c>
      <c r="B104" s="30" t="s">
        <v>116</v>
      </c>
      <c r="C104" s="58" t="s">
        <v>114</v>
      </c>
      <c r="D104" s="59">
        <v>16</v>
      </c>
      <c r="E104" s="60"/>
      <c r="F104" s="63">
        <f>D104*E104</f>
        <v>0</v>
      </c>
    </row>
    <row r="105" spans="1:6" ht="15" thickBot="1" x14ac:dyDescent="0.4">
      <c r="A105" s="121" t="s">
        <v>111</v>
      </c>
      <c r="B105" s="273" t="s">
        <v>190</v>
      </c>
      <c r="C105" s="274"/>
      <c r="D105" s="274"/>
      <c r="E105" s="275"/>
      <c r="F105" s="65">
        <f>SUM(F102:F104)</f>
        <v>0</v>
      </c>
    </row>
    <row r="106" spans="1:6" ht="15" thickBot="1" x14ac:dyDescent="0.4">
      <c r="A106" s="102"/>
      <c r="B106" s="48"/>
      <c r="C106" s="82"/>
      <c r="D106" s="83"/>
      <c r="E106" s="84"/>
      <c r="F106" s="103"/>
    </row>
    <row r="107" spans="1:6" ht="15" thickBot="1" x14ac:dyDescent="0.4">
      <c r="A107" s="85" t="s">
        <v>118</v>
      </c>
      <c r="B107" s="290" t="s">
        <v>169</v>
      </c>
      <c r="C107" s="281"/>
      <c r="D107" s="281"/>
      <c r="E107" s="281"/>
      <c r="F107" s="282"/>
    </row>
    <row r="108" spans="1:6" x14ac:dyDescent="0.35">
      <c r="A108" s="122" t="s">
        <v>105</v>
      </c>
      <c r="B108" s="123" t="s">
        <v>106</v>
      </c>
      <c r="C108" s="123" t="s">
        <v>107</v>
      </c>
      <c r="D108" s="124" t="s">
        <v>108</v>
      </c>
      <c r="E108" s="125" t="s">
        <v>109</v>
      </c>
      <c r="F108" s="126" t="s">
        <v>110</v>
      </c>
    </row>
    <row r="109" spans="1:6" x14ac:dyDescent="0.35">
      <c r="A109" s="117">
        <v>1</v>
      </c>
      <c r="B109" s="13" t="s">
        <v>164</v>
      </c>
      <c r="C109" s="58" t="s">
        <v>96</v>
      </c>
      <c r="D109" s="119">
        <v>15</v>
      </c>
      <c r="E109" s="62"/>
      <c r="F109" s="63">
        <f t="shared" ref="F109:F119" si="2">D109*E109</f>
        <v>0</v>
      </c>
    </row>
    <row r="110" spans="1:6" x14ac:dyDescent="0.35">
      <c r="A110" s="117">
        <v>2</v>
      </c>
      <c r="B110" s="13" t="s">
        <v>191</v>
      </c>
      <c r="C110" s="118" t="s">
        <v>9</v>
      </c>
      <c r="D110" s="119">
        <v>2</v>
      </c>
      <c r="E110" s="62"/>
      <c r="F110" s="63">
        <f t="shared" si="2"/>
        <v>0</v>
      </c>
    </row>
    <row r="111" spans="1:6" x14ac:dyDescent="0.35">
      <c r="A111" s="117">
        <v>3</v>
      </c>
      <c r="B111" s="13" t="s">
        <v>192</v>
      </c>
      <c r="C111" s="118" t="s">
        <v>9</v>
      </c>
      <c r="D111" s="119">
        <v>10</v>
      </c>
      <c r="E111" s="62"/>
      <c r="F111" s="63">
        <f>D111*E111</f>
        <v>0</v>
      </c>
    </row>
    <row r="112" spans="1:6" x14ac:dyDescent="0.35">
      <c r="A112" s="117">
        <v>4</v>
      </c>
      <c r="B112" s="13" t="s">
        <v>193</v>
      </c>
      <c r="C112" s="118" t="s">
        <v>9</v>
      </c>
      <c r="D112" s="119">
        <v>4</v>
      </c>
      <c r="E112" s="62"/>
      <c r="F112" s="63">
        <f>D112*E112</f>
        <v>0</v>
      </c>
    </row>
    <row r="113" spans="1:6" x14ac:dyDescent="0.35">
      <c r="A113" s="117">
        <v>5</v>
      </c>
      <c r="B113" s="13" t="s">
        <v>194</v>
      </c>
      <c r="C113" s="118" t="s">
        <v>9</v>
      </c>
      <c r="D113" s="119">
        <v>5</v>
      </c>
      <c r="E113" s="62"/>
      <c r="F113" s="63">
        <f>D113*E113</f>
        <v>0</v>
      </c>
    </row>
    <row r="114" spans="1:6" x14ac:dyDescent="0.35">
      <c r="A114" s="117">
        <v>2</v>
      </c>
      <c r="B114" s="13" t="s">
        <v>195</v>
      </c>
      <c r="C114" s="118" t="s">
        <v>9</v>
      </c>
      <c r="D114" s="119">
        <v>10</v>
      </c>
      <c r="E114" s="62"/>
      <c r="F114" s="63">
        <f t="shared" si="2"/>
        <v>0</v>
      </c>
    </row>
    <row r="115" spans="1:6" x14ac:dyDescent="0.35">
      <c r="A115" s="117">
        <v>2</v>
      </c>
      <c r="B115" s="13" t="s">
        <v>178</v>
      </c>
      <c r="C115" s="118" t="s">
        <v>9</v>
      </c>
      <c r="D115" s="119">
        <v>15</v>
      </c>
      <c r="E115" s="62"/>
      <c r="F115" s="63">
        <f t="shared" si="2"/>
        <v>0</v>
      </c>
    </row>
    <row r="116" spans="1:6" x14ac:dyDescent="0.35">
      <c r="A116" s="117">
        <v>3</v>
      </c>
      <c r="B116" s="13" t="s">
        <v>196</v>
      </c>
      <c r="C116" s="118" t="s">
        <v>9</v>
      </c>
      <c r="D116" s="119">
        <v>4</v>
      </c>
      <c r="E116" s="62"/>
      <c r="F116" s="63">
        <f>D116*E116</f>
        <v>0</v>
      </c>
    </row>
    <row r="117" spans="1:6" x14ac:dyDescent="0.35">
      <c r="A117" s="117">
        <v>3</v>
      </c>
      <c r="B117" s="13" t="s">
        <v>197</v>
      </c>
      <c r="C117" s="118" t="s">
        <v>9</v>
      </c>
      <c r="D117" s="119">
        <v>2</v>
      </c>
      <c r="E117" s="62"/>
      <c r="F117" s="63">
        <f t="shared" si="2"/>
        <v>0</v>
      </c>
    </row>
    <row r="118" spans="1:6" x14ac:dyDescent="0.35">
      <c r="A118" s="117">
        <v>4</v>
      </c>
      <c r="B118" s="13" t="s">
        <v>183</v>
      </c>
      <c r="C118" s="118" t="s">
        <v>9</v>
      </c>
      <c r="D118" s="119">
        <v>1</v>
      </c>
      <c r="E118" s="62"/>
      <c r="F118" s="63">
        <f t="shared" si="2"/>
        <v>0</v>
      </c>
    </row>
    <row r="119" spans="1:6" x14ac:dyDescent="0.35">
      <c r="A119" s="117">
        <v>5</v>
      </c>
      <c r="B119" s="13" t="s">
        <v>198</v>
      </c>
      <c r="C119" s="118" t="s">
        <v>9</v>
      </c>
      <c r="D119" s="119">
        <v>2</v>
      </c>
      <c r="E119" s="60"/>
      <c r="F119" s="61">
        <f t="shared" si="2"/>
        <v>0</v>
      </c>
    </row>
    <row r="120" spans="1:6" x14ac:dyDescent="0.35">
      <c r="A120" s="117">
        <v>6</v>
      </c>
      <c r="B120" s="13" t="s">
        <v>199</v>
      </c>
      <c r="C120" s="118" t="s">
        <v>9</v>
      </c>
      <c r="D120" s="119">
        <v>3</v>
      </c>
      <c r="E120" s="60"/>
      <c r="F120" s="61">
        <f>D120*E120</f>
        <v>0</v>
      </c>
    </row>
    <row r="121" spans="1:6" ht="15" thickBot="1" x14ac:dyDescent="0.4">
      <c r="A121" s="121" t="s">
        <v>118</v>
      </c>
      <c r="B121" s="273" t="s">
        <v>166</v>
      </c>
      <c r="C121" s="274"/>
      <c r="D121" s="274"/>
      <c r="E121" s="275"/>
      <c r="F121" s="65">
        <f>SUM(F109:F120)</f>
        <v>0</v>
      </c>
    </row>
    <row r="122" spans="1:6" ht="15" thickBot="1" x14ac:dyDescent="0.4">
      <c r="A122" s="64"/>
      <c r="B122" s="72"/>
      <c r="C122" s="73"/>
      <c r="D122" s="127"/>
      <c r="E122" s="128"/>
      <c r="F122" s="129"/>
    </row>
    <row r="123" spans="1:6" ht="15" thickBot="1" x14ac:dyDescent="0.4">
      <c r="A123" s="85" t="s">
        <v>149</v>
      </c>
      <c r="B123" s="290" t="s">
        <v>200</v>
      </c>
      <c r="C123" s="281"/>
      <c r="D123" s="281"/>
      <c r="E123" s="281"/>
      <c r="F123" s="282"/>
    </row>
    <row r="124" spans="1:6" ht="15" thickBot="1" x14ac:dyDescent="0.4">
      <c r="A124" s="130">
        <v>1.1000000000000001</v>
      </c>
      <c r="B124" s="131" t="s">
        <v>201</v>
      </c>
      <c r="C124" s="132" t="s">
        <v>96</v>
      </c>
      <c r="D124" s="133">
        <v>100</v>
      </c>
      <c r="E124" s="134"/>
      <c r="F124" s="135">
        <f>E124*D124</f>
        <v>0</v>
      </c>
    </row>
    <row r="125" spans="1:6" ht="15" thickBot="1" x14ac:dyDescent="0.4">
      <c r="A125" s="64" t="s">
        <v>149</v>
      </c>
      <c r="B125" s="291" t="s">
        <v>202</v>
      </c>
      <c r="C125" s="283"/>
      <c r="D125" s="283"/>
      <c r="E125" s="284"/>
      <c r="F125" s="74">
        <f>SUM(F124:F124)</f>
        <v>0</v>
      </c>
    </row>
    <row r="126" spans="1:6" ht="15" thickBot="1" x14ac:dyDescent="0.4">
      <c r="A126" s="102"/>
      <c r="B126" s="48"/>
      <c r="C126" s="82"/>
      <c r="D126" s="83"/>
      <c r="E126" s="84"/>
      <c r="F126" s="103"/>
    </row>
    <row r="127" spans="1:6" ht="15" thickBot="1" x14ac:dyDescent="0.4">
      <c r="A127" s="71">
        <v>3</v>
      </c>
      <c r="B127" s="276" t="s">
        <v>203</v>
      </c>
      <c r="C127" s="277"/>
      <c r="D127" s="277"/>
      <c r="E127" s="278"/>
      <c r="F127" s="220">
        <f>SUM(F125+F105+F121)</f>
        <v>0</v>
      </c>
    </row>
    <row r="128" spans="1:6" ht="15" thickBot="1" x14ac:dyDescent="0.4">
      <c r="A128" s="66"/>
      <c r="B128" s="67"/>
      <c r="C128" s="67"/>
      <c r="D128" s="68"/>
      <c r="E128" s="69"/>
      <c r="F128" s="69"/>
    </row>
    <row r="129" spans="1:6" ht="16" thickBot="1" x14ac:dyDescent="0.4">
      <c r="A129" s="267" t="s">
        <v>204</v>
      </c>
      <c r="B129" s="270"/>
      <c r="C129" s="75"/>
      <c r="D129" s="76"/>
      <c r="E129" s="77"/>
      <c r="F129" s="77"/>
    </row>
    <row r="130" spans="1:6" ht="15" thickBot="1" x14ac:dyDescent="0.4">
      <c r="A130" s="51" t="s">
        <v>105</v>
      </c>
      <c r="B130" s="52" t="s">
        <v>106</v>
      </c>
      <c r="C130" s="52" t="s">
        <v>107</v>
      </c>
      <c r="D130" s="53" t="s">
        <v>108</v>
      </c>
      <c r="E130" s="54" t="s">
        <v>109</v>
      </c>
      <c r="F130" s="55" t="s">
        <v>110</v>
      </c>
    </row>
    <row r="131" spans="1:6" x14ac:dyDescent="0.35">
      <c r="A131" s="116" t="s">
        <v>111</v>
      </c>
      <c r="B131" s="280" t="s">
        <v>205</v>
      </c>
      <c r="C131" s="285"/>
      <c r="D131" s="285"/>
      <c r="E131" s="285"/>
      <c r="F131" s="286"/>
    </row>
    <row r="132" spans="1:6" ht="28" x14ac:dyDescent="0.35">
      <c r="A132" s="117">
        <v>1</v>
      </c>
      <c r="B132" s="30" t="s">
        <v>206</v>
      </c>
      <c r="C132" s="118" t="s">
        <v>9</v>
      </c>
      <c r="D132" s="119">
        <v>2</v>
      </c>
      <c r="E132" s="60"/>
      <c r="F132" s="61">
        <f>D132*E132</f>
        <v>0</v>
      </c>
    </row>
    <row r="133" spans="1:6" ht="28" x14ac:dyDescent="0.35">
      <c r="A133" s="117">
        <v>2</v>
      </c>
      <c r="B133" s="30" t="s">
        <v>207</v>
      </c>
      <c r="C133" s="118" t="s">
        <v>9</v>
      </c>
      <c r="D133" s="119">
        <v>2</v>
      </c>
      <c r="E133" s="60"/>
      <c r="F133" s="61">
        <f>D133*E133</f>
        <v>0</v>
      </c>
    </row>
    <row r="134" spans="1:6" ht="28" x14ac:dyDescent="0.35">
      <c r="A134" s="117">
        <v>4</v>
      </c>
      <c r="B134" s="30" t="s">
        <v>208</v>
      </c>
      <c r="C134" s="118" t="s">
        <v>9</v>
      </c>
      <c r="D134" s="119">
        <v>2</v>
      </c>
      <c r="E134" s="60"/>
      <c r="F134" s="61">
        <f>D134*E134</f>
        <v>0</v>
      </c>
    </row>
    <row r="135" spans="1:6" ht="15" thickBot="1" x14ac:dyDescent="0.4">
      <c r="A135" s="120">
        <v>4</v>
      </c>
      <c r="B135" s="287" t="s">
        <v>330</v>
      </c>
      <c r="C135" s="288"/>
      <c r="D135" s="288"/>
      <c r="E135" s="289"/>
      <c r="F135" s="219">
        <f>SUM(F132:F134)</f>
        <v>0</v>
      </c>
    </row>
    <row r="141" spans="1:6" x14ac:dyDescent="0.35">
      <c r="A141" s="208"/>
      <c r="B141" s="207" t="s">
        <v>325</v>
      </c>
      <c r="C141" s="207"/>
      <c r="D141" s="207"/>
      <c r="E141" s="207"/>
      <c r="F141" s="207"/>
    </row>
    <row r="142" spans="1:6" x14ac:dyDescent="0.35">
      <c r="A142" s="208">
        <v>1</v>
      </c>
      <c r="B142" s="207" t="s">
        <v>332</v>
      </c>
      <c r="C142" s="207"/>
      <c r="D142" s="207"/>
      <c r="E142" s="207"/>
      <c r="F142" s="230">
        <f>F20</f>
        <v>0</v>
      </c>
    </row>
    <row r="143" spans="1:6" x14ac:dyDescent="0.35">
      <c r="A143" s="208">
        <v>2</v>
      </c>
      <c r="B143" s="207" t="s">
        <v>331</v>
      </c>
      <c r="C143" s="207"/>
      <c r="D143" s="207"/>
      <c r="E143" s="207"/>
      <c r="F143" s="230">
        <f>F55</f>
        <v>0</v>
      </c>
    </row>
    <row r="144" spans="1:6" x14ac:dyDescent="0.35">
      <c r="A144" s="208">
        <v>3</v>
      </c>
      <c r="B144" s="207" t="s">
        <v>167</v>
      </c>
      <c r="C144" s="207"/>
      <c r="D144" s="207"/>
      <c r="E144" s="207"/>
      <c r="F144" s="230">
        <f>F73</f>
        <v>0</v>
      </c>
    </row>
    <row r="145" spans="1:6" x14ac:dyDescent="0.35">
      <c r="A145" s="208">
        <v>4</v>
      </c>
      <c r="B145" s="207" t="s">
        <v>186</v>
      </c>
      <c r="C145" s="207"/>
      <c r="D145" s="207"/>
      <c r="E145" s="207"/>
      <c r="F145" s="230">
        <f>F94</f>
        <v>0</v>
      </c>
    </row>
    <row r="146" spans="1:6" x14ac:dyDescent="0.35">
      <c r="A146" s="208">
        <v>5</v>
      </c>
      <c r="B146" s="207" t="s">
        <v>203</v>
      </c>
      <c r="C146" s="207"/>
      <c r="D146" s="207"/>
      <c r="E146" s="207"/>
      <c r="F146" s="230">
        <f>F127</f>
        <v>0</v>
      </c>
    </row>
    <row r="147" spans="1:6" x14ac:dyDescent="0.35">
      <c r="A147" s="208">
        <v>6</v>
      </c>
      <c r="B147" s="207" t="s">
        <v>333</v>
      </c>
      <c r="C147" s="207"/>
      <c r="D147" s="207"/>
      <c r="E147" s="207"/>
      <c r="F147" s="230">
        <f>F135</f>
        <v>0</v>
      </c>
    </row>
    <row r="148" spans="1:6" x14ac:dyDescent="0.35">
      <c r="A148" s="208"/>
      <c r="B148" s="207"/>
      <c r="C148" s="207"/>
      <c r="D148" s="207"/>
      <c r="E148" s="207"/>
      <c r="F148" s="207"/>
    </row>
    <row r="149" spans="1:6" s="228" customFormat="1" x14ac:dyDescent="0.35">
      <c r="A149" s="208"/>
      <c r="B149" s="208" t="s">
        <v>334</v>
      </c>
      <c r="C149" s="208"/>
      <c r="D149" s="208"/>
      <c r="E149" s="208"/>
      <c r="F149" s="231">
        <f>SUM(F142:F148)</f>
        <v>0</v>
      </c>
    </row>
  </sheetData>
  <mergeCells count="38">
    <mergeCell ref="B127:E127"/>
    <mergeCell ref="A129:B129"/>
    <mergeCell ref="B131:F131"/>
    <mergeCell ref="B135:E135"/>
    <mergeCell ref="B101:F101"/>
    <mergeCell ref="B105:E105"/>
    <mergeCell ref="B107:F107"/>
    <mergeCell ref="B121:E121"/>
    <mergeCell ref="B123:F123"/>
    <mergeCell ref="B125:E125"/>
    <mergeCell ref="A99:B99"/>
    <mergeCell ref="A59:B59"/>
    <mergeCell ref="B61:F61"/>
    <mergeCell ref="B65:E65"/>
    <mergeCell ref="B68:F68"/>
    <mergeCell ref="B71:E71"/>
    <mergeCell ref="B73:E73"/>
    <mergeCell ref="A75:B75"/>
    <mergeCell ref="B77:F77"/>
    <mergeCell ref="B94:E94"/>
    <mergeCell ref="A98:B98"/>
    <mergeCell ref="A58:B58"/>
    <mergeCell ref="B18:E18"/>
    <mergeCell ref="B20:E20"/>
    <mergeCell ref="A22:B22"/>
    <mergeCell ref="B24:F24"/>
    <mergeCell ref="B27:E27"/>
    <mergeCell ref="B29:F29"/>
    <mergeCell ref="B48:E48"/>
    <mergeCell ref="B50:F50"/>
    <mergeCell ref="B53:E53"/>
    <mergeCell ref="B55:E55"/>
    <mergeCell ref="B14:F14"/>
    <mergeCell ref="B3:F3"/>
    <mergeCell ref="A5:B5"/>
    <mergeCell ref="A6:B6"/>
    <mergeCell ref="B8:F8"/>
    <mergeCell ref="B12:E1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5788-A4ED-4F3A-94BF-B942B4D694DA}">
  <dimension ref="A3:F68"/>
  <sheetViews>
    <sheetView topLeftCell="A49" workbookViewId="0">
      <selection activeCell="B68" sqref="B68"/>
    </sheetView>
  </sheetViews>
  <sheetFormatPr defaultColWidth="8.81640625" defaultRowHeight="14.5" x14ac:dyDescent="0.35"/>
  <cols>
    <col min="2" max="2" width="57.6328125" customWidth="1"/>
  </cols>
  <sheetData>
    <row r="3" spans="1:6" x14ac:dyDescent="0.35">
      <c r="A3" s="136" t="s">
        <v>209</v>
      </c>
      <c r="B3" s="137" t="s">
        <v>210</v>
      </c>
      <c r="C3" s="138" t="s">
        <v>211</v>
      </c>
      <c r="D3" s="139" t="s">
        <v>212</v>
      </c>
      <c r="E3" s="140" t="s">
        <v>213</v>
      </c>
      <c r="F3" s="21" t="s">
        <v>214</v>
      </c>
    </row>
    <row r="4" spans="1:6" x14ac:dyDescent="0.35">
      <c r="A4" s="141"/>
      <c r="B4" s="141"/>
      <c r="C4" s="141"/>
      <c r="D4" s="142"/>
      <c r="E4" s="143"/>
      <c r="F4" s="143"/>
    </row>
    <row r="5" spans="1:6" x14ac:dyDescent="0.35">
      <c r="A5" s="144" t="s">
        <v>111</v>
      </c>
      <c r="B5" s="295" t="s">
        <v>215</v>
      </c>
      <c r="C5" s="296"/>
      <c r="D5" s="296"/>
      <c r="E5" s="296"/>
      <c r="F5" s="297"/>
    </row>
    <row r="6" spans="1:6" ht="28" x14ac:dyDescent="0.35">
      <c r="A6" s="298" t="s">
        <v>216</v>
      </c>
      <c r="B6" s="145" t="s">
        <v>217</v>
      </c>
      <c r="C6" s="300"/>
      <c r="D6" s="301"/>
      <c r="E6" s="301"/>
      <c r="F6" s="146"/>
    </row>
    <row r="7" spans="1:6" ht="42" x14ac:dyDescent="0.35">
      <c r="A7" s="299"/>
      <c r="B7" s="13" t="s">
        <v>218</v>
      </c>
      <c r="C7" s="14" t="s">
        <v>9</v>
      </c>
      <c r="D7" s="147">
        <v>1</v>
      </c>
      <c r="E7" s="2"/>
      <c r="F7" s="148">
        <f>E7*D7</f>
        <v>0</v>
      </c>
    </row>
    <row r="8" spans="1:6" x14ac:dyDescent="0.35">
      <c r="A8" s="299"/>
      <c r="B8" s="13" t="s">
        <v>219</v>
      </c>
      <c r="C8" s="14" t="s">
        <v>9</v>
      </c>
      <c r="D8" s="15">
        <v>1</v>
      </c>
      <c r="E8" s="2"/>
      <c r="F8" s="148">
        <f t="shared" ref="F8:F13" si="0">E8*D8</f>
        <v>0</v>
      </c>
    </row>
    <row r="9" spans="1:6" x14ac:dyDescent="0.35">
      <c r="A9" s="299"/>
      <c r="B9" s="13" t="s">
        <v>220</v>
      </c>
      <c r="C9" s="14" t="s">
        <v>9</v>
      </c>
      <c r="D9" s="15">
        <v>1</v>
      </c>
      <c r="E9" s="2"/>
      <c r="F9" s="148">
        <f t="shared" si="0"/>
        <v>0</v>
      </c>
    </row>
    <row r="10" spans="1:6" x14ac:dyDescent="0.35">
      <c r="A10" s="299"/>
      <c r="B10" s="13" t="s">
        <v>221</v>
      </c>
      <c r="C10" s="14" t="s">
        <v>9</v>
      </c>
      <c r="D10" s="15">
        <v>1</v>
      </c>
      <c r="E10" s="2"/>
      <c r="F10" s="148">
        <f t="shared" si="0"/>
        <v>0</v>
      </c>
    </row>
    <row r="11" spans="1:6" x14ac:dyDescent="0.35">
      <c r="A11" s="299"/>
      <c r="B11" s="13" t="s">
        <v>222</v>
      </c>
      <c r="C11" s="14" t="s">
        <v>9</v>
      </c>
      <c r="D11" s="15">
        <v>1</v>
      </c>
      <c r="E11" s="2"/>
      <c r="F11" s="148">
        <f t="shared" si="0"/>
        <v>0</v>
      </c>
    </row>
    <row r="12" spans="1:6" x14ac:dyDescent="0.35">
      <c r="A12" s="299"/>
      <c r="B12" s="149" t="s">
        <v>223</v>
      </c>
      <c r="C12" s="14" t="s">
        <v>224</v>
      </c>
      <c r="D12" s="15">
        <v>1</v>
      </c>
      <c r="E12" s="2"/>
      <c r="F12" s="148">
        <f t="shared" si="0"/>
        <v>0</v>
      </c>
    </row>
    <row r="13" spans="1:6" ht="15" thickBot="1" x14ac:dyDescent="0.4">
      <c r="A13" s="299"/>
      <c r="B13" s="13" t="s">
        <v>225</v>
      </c>
      <c r="C13" s="14" t="s">
        <v>226</v>
      </c>
      <c r="D13" s="15">
        <v>1</v>
      </c>
      <c r="E13" s="2"/>
      <c r="F13" s="148">
        <f t="shared" si="0"/>
        <v>0</v>
      </c>
    </row>
    <row r="14" spans="1:6" ht="15" thickBot="1" x14ac:dyDescent="0.4">
      <c r="A14" s="299"/>
      <c r="B14" s="302" t="s">
        <v>46</v>
      </c>
      <c r="C14" s="303"/>
      <c r="D14" s="303"/>
      <c r="E14" s="304"/>
      <c r="F14" s="222">
        <f>SUM(F7:F13)</f>
        <v>0</v>
      </c>
    </row>
    <row r="15" spans="1:6" ht="28" x14ac:dyDescent="0.35">
      <c r="A15" s="299"/>
      <c r="B15" s="150" t="s">
        <v>227</v>
      </c>
      <c r="C15" s="14" t="s">
        <v>9</v>
      </c>
      <c r="D15" s="147">
        <v>1</v>
      </c>
      <c r="E15" s="2"/>
      <c r="F15" s="151">
        <f>E15*D15</f>
        <v>0</v>
      </c>
    </row>
    <row r="16" spans="1:6" x14ac:dyDescent="0.35">
      <c r="A16" s="299"/>
      <c r="B16" s="30" t="s">
        <v>228</v>
      </c>
      <c r="C16" s="14" t="s">
        <v>9</v>
      </c>
      <c r="D16" s="15">
        <v>1</v>
      </c>
      <c r="E16" s="2"/>
      <c r="F16" s="148">
        <f t="shared" ref="F16:F21" si="1">E16*D16</f>
        <v>0</v>
      </c>
    </row>
    <row r="17" spans="1:6" x14ac:dyDescent="0.35">
      <c r="A17" s="299"/>
      <c r="B17" s="30" t="s">
        <v>229</v>
      </c>
      <c r="C17" s="14" t="s">
        <v>9</v>
      </c>
      <c r="D17" s="15">
        <v>15</v>
      </c>
      <c r="E17" s="2"/>
      <c r="F17" s="148">
        <f t="shared" si="1"/>
        <v>0</v>
      </c>
    </row>
    <row r="18" spans="1:6" x14ac:dyDescent="0.35">
      <c r="A18" s="299"/>
      <c r="B18" s="30" t="s">
        <v>221</v>
      </c>
      <c r="C18" s="14" t="s">
        <v>9</v>
      </c>
      <c r="D18" s="15">
        <v>22</v>
      </c>
      <c r="E18" s="2"/>
      <c r="F18" s="148">
        <f t="shared" si="1"/>
        <v>0</v>
      </c>
    </row>
    <row r="19" spans="1:6" x14ac:dyDescent="0.35">
      <c r="A19" s="299"/>
      <c r="B19" s="30" t="s">
        <v>230</v>
      </c>
      <c r="C19" s="14" t="s">
        <v>9</v>
      </c>
      <c r="D19" s="15">
        <v>12</v>
      </c>
      <c r="E19" s="2"/>
      <c r="F19" s="148">
        <f t="shared" si="1"/>
        <v>0</v>
      </c>
    </row>
    <row r="20" spans="1:6" x14ac:dyDescent="0.35">
      <c r="A20" s="299"/>
      <c r="B20" s="30" t="s">
        <v>231</v>
      </c>
      <c r="C20" s="14" t="s">
        <v>9</v>
      </c>
      <c r="D20" s="15">
        <v>1</v>
      </c>
      <c r="E20" s="2"/>
      <c r="F20" s="148">
        <f t="shared" si="1"/>
        <v>0</v>
      </c>
    </row>
    <row r="21" spans="1:6" ht="15" thickBot="1" x14ac:dyDescent="0.4">
      <c r="A21" s="299"/>
      <c r="B21" s="30" t="s">
        <v>225</v>
      </c>
      <c r="C21" s="14" t="s">
        <v>9</v>
      </c>
      <c r="D21" s="15">
        <v>1</v>
      </c>
      <c r="E21" s="2"/>
      <c r="F21" s="152">
        <f t="shared" si="1"/>
        <v>0</v>
      </c>
    </row>
    <row r="22" spans="1:6" ht="15" thickBot="1" x14ac:dyDescent="0.4">
      <c r="A22" s="299"/>
      <c r="B22" s="302" t="s">
        <v>46</v>
      </c>
      <c r="C22" s="303"/>
      <c r="D22" s="303"/>
      <c r="E22" s="304"/>
      <c r="F22" s="223">
        <f>F15+F16+F18+F19+F21</f>
        <v>0</v>
      </c>
    </row>
    <row r="23" spans="1:6" s="228" customFormat="1" x14ac:dyDescent="0.35">
      <c r="A23" s="209"/>
      <c r="B23" s="224" t="s">
        <v>326</v>
      </c>
      <c r="C23" s="225"/>
      <c r="D23" s="225"/>
      <c r="E23" s="225"/>
      <c r="F23" s="229">
        <f>F22+F14</f>
        <v>0</v>
      </c>
    </row>
    <row r="24" spans="1:6" x14ac:dyDescent="0.35">
      <c r="A24" s="153" t="s">
        <v>118</v>
      </c>
      <c r="B24" s="292" t="s">
        <v>232</v>
      </c>
      <c r="C24" s="293"/>
      <c r="D24" s="293"/>
      <c r="E24" s="293"/>
      <c r="F24" s="294"/>
    </row>
    <row r="25" spans="1:6" ht="28" x14ac:dyDescent="0.35">
      <c r="A25" s="305" t="s">
        <v>233</v>
      </c>
      <c r="B25" s="154" t="s">
        <v>234</v>
      </c>
      <c r="C25" s="155" t="s">
        <v>96</v>
      </c>
      <c r="D25" s="147">
        <v>50</v>
      </c>
      <c r="E25" s="2"/>
      <c r="F25" s="148">
        <f>E25*D25</f>
        <v>0</v>
      </c>
    </row>
    <row r="26" spans="1:6" ht="28" x14ac:dyDescent="0.35">
      <c r="A26" s="306"/>
      <c r="B26" s="156" t="s">
        <v>235</v>
      </c>
      <c r="C26" s="155" t="s">
        <v>96</v>
      </c>
      <c r="D26" s="15">
        <v>30</v>
      </c>
      <c r="E26" s="2"/>
      <c r="F26" s="157">
        <f t="shared" ref="F26:F33" si="2">E26*D26</f>
        <v>0</v>
      </c>
    </row>
    <row r="27" spans="1:6" ht="28" x14ac:dyDescent="0.35">
      <c r="A27" s="306"/>
      <c r="B27" s="156" t="s">
        <v>236</v>
      </c>
      <c r="C27" s="155" t="s">
        <v>96</v>
      </c>
      <c r="D27" s="147">
        <v>150</v>
      </c>
      <c r="E27" s="2"/>
      <c r="F27" s="157">
        <f t="shared" si="2"/>
        <v>0</v>
      </c>
    </row>
    <row r="28" spans="1:6" ht="28" x14ac:dyDescent="0.35">
      <c r="A28" s="306"/>
      <c r="B28" s="158" t="s">
        <v>237</v>
      </c>
      <c r="C28" s="155" t="s">
        <v>96</v>
      </c>
      <c r="D28" s="147">
        <v>600</v>
      </c>
      <c r="E28" s="2"/>
      <c r="F28" s="157">
        <f t="shared" si="2"/>
        <v>0</v>
      </c>
    </row>
    <row r="29" spans="1:6" ht="28" x14ac:dyDescent="0.35">
      <c r="A29" s="306"/>
      <c r="B29" s="156" t="s">
        <v>238</v>
      </c>
      <c r="C29" s="155" t="s">
        <v>96</v>
      </c>
      <c r="D29" s="147">
        <v>400</v>
      </c>
      <c r="E29" s="2"/>
      <c r="F29" s="157">
        <f t="shared" si="2"/>
        <v>0</v>
      </c>
    </row>
    <row r="30" spans="1:6" x14ac:dyDescent="0.35">
      <c r="A30" s="306"/>
      <c r="B30" s="156" t="s">
        <v>239</v>
      </c>
      <c r="C30" s="18" t="s">
        <v>96</v>
      </c>
      <c r="D30" s="147">
        <v>100</v>
      </c>
      <c r="E30" s="2"/>
      <c r="F30" s="157">
        <f t="shared" si="2"/>
        <v>0</v>
      </c>
    </row>
    <row r="31" spans="1:6" x14ac:dyDescent="0.35">
      <c r="A31" s="306"/>
      <c r="B31" s="156" t="s">
        <v>240</v>
      </c>
      <c r="C31" s="18" t="s">
        <v>96</v>
      </c>
      <c r="D31" s="147">
        <v>50</v>
      </c>
      <c r="E31" s="2"/>
      <c r="F31" s="157">
        <f t="shared" si="2"/>
        <v>0</v>
      </c>
    </row>
    <row r="32" spans="1:6" x14ac:dyDescent="0.35">
      <c r="A32" s="306"/>
      <c r="B32" s="156" t="s">
        <v>241</v>
      </c>
      <c r="C32" s="18" t="s">
        <v>96</v>
      </c>
      <c r="D32" s="147">
        <v>100</v>
      </c>
      <c r="E32" s="2"/>
      <c r="F32" s="157">
        <f t="shared" si="2"/>
        <v>0</v>
      </c>
    </row>
    <row r="33" spans="1:6" x14ac:dyDescent="0.35">
      <c r="A33" s="307"/>
      <c r="B33" s="156" t="s">
        <v>242</v>
      </c>
      <c r="C33" s="18" t="s">
        <v>96</v>
      </c>
      <c r="D33" s="147">
        <v>1500</v>
      </c>
      <c r="E33" s="2"/>
      <c r="F33" s="157">
        <f t="shared" si="2"/>
        <v>0</v>
      </c>
    </row>
    <row r="34" spans="1:6" x14ac:dyDescent="0.35">
      <c r="A34" s="159"/>
      <c r="B34" s="31"/>
      <c r="C34" s="160"/>
      <c r="D34" s="161"/>
      <c r="E34" s="162"/>
      <c r="F34" s="148"/>
    </row>
    <row r="35" spans="1:6" x14ac:dyDescent="0.35">
      <c r="A35" s="308" t="s">
        <v>243</v>
      </c>
      <c r="B35" s="309"/>
      <c r="C35" s="309"/>
      <c r="D35" s="309"/>
      <c r="E35" s="310"/>
      <c r="F35" s="226">
        <f>SUM(F25:F34)</f>
        <v>0</v>
      </c>
    </row>
    <row r="36" spans="1:6" x14ac:dyDescent="0.35">
      <c r="A36" s="163"/>
      <c r="B36" s="164"/>
      <c r="C36" s="163"/>
      <c r="D36" s="165"/>
      <c r="E36" s="166"/>
      <c r="F36" s="167"/>
    </row>
    <row r="37" spans="1:6" x14ac:dyDescent="0.35">
      <c r="A37" s="9" t="s">
        <v>149</v>
      </c>
      <c r="B37" s="292" t="s">
        <v>244</v>
      </c>
      <c r="C37" s="293"/>
      <c r="D37" s="293"/>
      <c r="E37" s="293"/>
      <c r="F37" s="294"/>
    </row>
    <row r="38" spans="1:6" ht="28" x14ac:dyDescent="0.35">
      <c r="A38" s="306"/>
      <c r="B38" s="168" t="s">
        <v>245</v>
      </c>
      <c r="C38" s="169" t="s">
        <v>9</v>
      </c>
      <c r="D38" s="170">
        <v>12</v>
      </c>
      <c r="E38" s="3"/>
      <c r="F38" s="157">
        <f t="shared" ref="F38:F46" si="3">E38*D38</f>
        <v>0</v>
      </c>
    </row>
    <row r="39" spans="1:6" ht="28" x14ac:dyDescent="0.35">
      <c r="A39" s="306"/>
      <c r="B39" s="168" t="s">
        <v>246</v>
      </c>
      <c r="C39" s="169" t="s">
        <v>9</v>
      </c>
      <c r="D39" s="170">
        <v>14</v>
      </c>
      <c r="E39" s="3"/>
      <c r="F39" s="157">
        <f t="shared" si="3"/>
        <v>0</v>
      </c>
    </row>
    <row r="40" spans="1:6" ht="28" x14ac:dyDescent="0.35">
      <c r="A40" s="306"/>
      <c r="B40" s="168" t="s">
        <v>247</v>
      </c>
      <c r="C40" s="169" t="s">
        <v>9</v>
      </c>
      <c r="D40" s="170">
        <v>4</v>
      </c>
      <c r="E40" s="3"/>
      <c r="F40" s="157">
        <f t="shared" si="3"/>
        <v>0</v>
      </c>
    </row>
    <row r="41" spans="1:6" ht="42" x14ac:dyDescent="0.35">
      <c r="A41" s="306"/>
      <c r="B41" s="168" t="s">
        <v>248</v>
      </c>
      <c r="C41" s="169" t="s">
        <v>9</v>
      </c>
      <c r="D41" s="170">
        <v>4</v>
      </c>
      <c r="E41" s="3"/>
      <c r="F41" s="157">
        <f t="shared" si="3"/>
        <v>0</v>
      </c>
    </row>
    <row r="42" spans="1:6" x14ac:dyDescent="0.35">
      <c r="A42" s="306"/>
      <c r="B42" s="171" t="s">
        <v>249</v>
      </c>
      <c r="C42" s="14" t="s">
        <v>9</v>
      </c>
      <c r="D42" s="15">
        <v>6</v>
      </c>
      <c r="E42" s="3"/>
      <c r="F42" s="157">
        <f t="shared" si="3"/>
        <v>0</v>
      </c>
    </row>
    <row r="43" spans="1:6" x14ac:dyDescent="0.35">
      <c r="A43" s="306"/>
      <c r="B43" s="171" t="s">
        <v>250</v>
      </c>
      <c r="C43" s="14" t="s">
        <v>9</v>
      </c>
      <c r="D43" s="15">
        <v>2</v>
      </c>
      <c r="E43" s="3"/>
      <c r="F43" s="157">
        <f t="shared" si="3"/>
        <v>0</v>
      </c>
    </row>
    <row r="44" spans="1:6" ht="28.5" x14ac:dyDescent="0.35">
      <c r="A44" s="306"/>
      <c r="B44" s="171" t="s">
        <v>251</v>
      </c>
      <c r="C44" s="14" t="s">
        <v>9</v>
      </c>
      <c r="D44" s="15">
        <v>2</v>
      </c>
      <c r="E44" s="3"/>
      <c r="F44" s="157">
        <f t="shared" si="3"/>
        <v>0</v>
      </c>
    </row>
    <row r="45" spans="1:6" ht="28.5" x14ac:dyDescent="0.35">
      <c r="A45" s="306"/>
      <c r="B45" s="171" t="s">
        <v>252</v>
      </c>
      <c r="C45" s="14" t="s">
        <v>9</v>
      </c>
      <c r="D45" s="15">
        <v>30</v>
      </c>
      <c r="E45" s="2"/>
      <c r="F45" s="148">
        <f t="shared" si="3"/>
        <v>0</v>
      </c>
    </row>
    <row r="46" spans="1:6" ht="28.5" x14ac:dyDescent="0.35">
      <c r="A46" s="307"/>
      <c r="B46" s="171" t="s">
        <v>253</v>
      </c>
      <c r="C46" s="14" t="s">
        <v>9</v>
      </c>
      <c r="D46" s="15">
        <v>8</v>
      </c>
      <c r="E46" s="3"/>
      <c r="F46" s="157">
        <f t="shared" si="3"/>
        <v>0</v>
      </c>
    </row>
    <row r="47" spans="1:6" x14ac:dyDescent="0.35">
      <c r="A47" s="159"/>
      <c r="B47" s="31"/>
      <c r="C47" s="160"/>
      <c r="D47" s="161"/>
      <c r="E47" s="162"/>
      <c r="F47" s="148"/>
    </row>
    <row r="48" spans="1:6" x14ac:dyDescent="0.35">
      <c r="A48" s="308" t="s">
        <v>243</v>
      </c>
      <c r="B48" s="309"/>
      <c r="C48" s="309"/>
      <c r="D48" s="309"/>
      <c r="E48" s="310"/>
      <c r="F48" s="226">
        <f>SUM(F38:F47)</f>
        <v>0</v>
      </c>
    </row>
    <row r="49" spans="1:6" x14ac:dyDescent="0.35">
      <c r="A49" s="163"/>
      <c r="B49" s="164"/>
      <c r="C49" s="163"/>
      <c r="D49" s="165"/>
      <c r="E49" s="166"/>
      <c r="F49" s="167"/>
    </row>
    <row r="50" spans="1:6" x14ac:dyDescent="0.35">
      <c r="A50" s="9" t="s">
        <v>165</v>
      </c>
      <c r="B50" s="292" t="s">
        <v>254</v>
      </c>
      <c r="C50" s="293"/>
      <c r="D50" s="293"/>
      <c r="E50" s="293"/>
      <c r="F50" s="294"/>
    </row>
    <row r="51" spans="1:6" ht="28" x14ac:dyDescent="0.35">
      <c r="A51" s="305" t="s">
        <v>255</v>
      </c>
      <c r="B51" s="13" t="s">
        <v>256</v>
      </c>
      <c r="C51" s="14" t="s">
        <v>257</v>
      </c>
      <c r="D51" s="15">
        <v>90</v>
      </c>
      <c r="E51" s="2"/>
      <c r="F51" s="148">
        <f>E51*D51</f>
        <v>0</v>
      </c>
    </row>
    <row r="52" spans="1:6" ht="28" x14ac:dyDescent="0.35">
      <c r="A52" s="306"/>
      <c r="B52" s="13" t="s">
        <v>258</v>
      </c>
      <c r="C52" s="14" t="s">
        <v>9</v>
      </c>
      <c r="D52" s="15">
        <v>4</v>
      </c>
      <c r="E52" s="2"/>
      <c r="F52" s="157">
        <f t="shared" ref="F52:F57" si="4">E52*D52</f>
        <v>0</v>
      </c>
    </row>
    <row r="53" spans="1:6" ht="28" x14ac:dyDescent="0.35">
      <c r="A53" s="306"/>
      <c r="B53" s="13" t="s">
        <v>259</v>
      </c>
      <c r="C53" s="14" t="s">
        <v>257</v>
      </c>
      <c r="D53" s="15">
        <v>200</v>
      </c>
      <c r="E53" s="2"/>
      <c r="F53" s="157">
        <f t="shared" si="4"/>
        <v>0</v>
      </c>
    </row>
    <row r="54" spans="1:6" ht="28" x14ac:dyDescent="0.35">
      <c r="A54" s="306"/>
      <c r="B54" s="13" t="s">
        <v>260</v>
      </c>
      <c r="C54" s="14" t="s">
        <v>9</v>
      </c>
      <c r="D54" s="15">
        <v>50</v>
      </c>
      <c r="E54" s="2"/>
      <c r="F54" s="157">
        <f t="shared" si="4"/>
        <v>0</v>
      </c>
    </row>
    <row r="55" spans="1:6" x14ac:dyDescent="0.35">
      <c r="A55" s="306"/>
      <c r="B55" s="13" t="s">
        <v>261</v>
      </c>
      <c r="C55" s="14" t="s">
        <v>9</v>
      </c>
      <c r="D55" s="15">
        <v>30</v>
      </c>
      <c r="E55" s="2"/>
      <c r="F55" s="157">
        <f t="shared" si="4"/>
        <v>0</v>
      </c>
    </row>
    <row r="56" spans="1:6" ht="28" x14ac:dyDescent="0.35">
      <c r="A56" s="306"/>
      <c r="B56" s="13" t="s">
        <v>262</v>
      </c>
      <c r="C56" s="155" t="s">
        <v>96</v>
      </c>
      <c r="D56" s="15">
        <v>10</v>
      </c>
      <c r="E56" s="2"/>
      <c r="F56" s="157">
        <f t="shared" si="4"/>
        <v>0</v>
      </c>
    </row>
    <row r="57" spans="1:6" ht="28" x14ac:dyDescent="0.35">
      <c r="A57" s="307"/>
      <c r="B57" s="13" t="s">
        <v>263</v>
      </c>
      <c r="C57" s="18" t="s">
        <v>96</v>
      </c>
      <c r="D57" s="15">
        <v>10</v>
      </c>
      <c r="E57" s="2"/>
      <c r="F57" s="157">
        <f t="shared" si="4"/>
        <v>0</v>
      </c>
    </row>
    <row r="58" spans="1:6" x14ac:dyDescent="0.35">
      <c r="A58" s="159"/>
      <c r="B58" s="31"/>
      <c r="C58" s="160"/>
      <c r="D58" s="161"/>
      <c r="E58" s="162"/>
      <c r="F58" s="148"/>
    </row>
    <row r="59" spans="1:6" x14ac:dyDescent="0.35">
      <c r="A59" s="308" t="s">
        <v>243</v>
      </c>
      <c r="B59" s="309"/>
      <c r="C59" s="309"/>
      <c r="D59" s="309"/>
      <c r="E59" s="310"/>
      <c r="F59" s="226">
        <f>F51+F52+F53+F54+F55+F56+F57</f>
        <v>0</v>
      </c>
    </row>
    <row r="60" spans="1:6" x14ac:dyDescent="0.35">
      <c r="A60" s="160"/>
      <c r="B60" s="172"/>
      <c r="C60" s="163"/>
      <c r="D60" s="173"/>
      <c r="E60" s="4"/>
      <c r="F60" s="174"/>
    </row>
    <row r="62" spans="1:6" x14ac:dyDescent="0.35">
      <c r="A62" s="208"/>
      <c r="B62" s="207" t="s">
        <v>325</v>
      </c>
      <c r="C62" s="207"/>
      <c r="D62" s="207"/>
      <c r="E62" s="207"/>
      <c r="F62" s="207"/>
    </row>
    <row r="63" spans="1:6" x14ac:dyDescent="0.35">
      <c r="A63" s="208">
        <v>1</v>
      </c>
      <c r="B63" s="207" t="s">
        <v>215</v>
      </c>
      <c r="C63" s="207"/>
      <c r="D63" s="207"/>
      <c r="E63" s="207"/>
      <c r="F63" s="230">
        <f>F23</f>
        <v>0</v>
      </c>
    </row>
    <row r="64" spans="1:6" x14ac:dyDescent="0.35">
      <c r="A64" s="208">
        <v>2</v>
      </c>
      <c r="B64" s="207" t="s">
        <v>232</v>
      </c>
      <c r="C64" s="207"/>
      <c r="D64" s="207"/>
      <c r="E64" s="207"/>
      <c r="F64" s="230">
        <f>F35</f>
        <v>0</v>
      </c>
    </row>
    <row r="65" spans="1:6" x14ac:dyDescent="0.35">
      <c r="A65" s="208">
        <v>3</v>
      </c>
      <c r="B65" s="207" t="s">
        <v>329</v>
      </c>
      <c r="C65" s="207"/>
      <c r="D65" s="207"/>
      <c r="E65" s="207"/>
      <c r="F65" s="230">
        <f>F48</f>
        <v>0</v>
      </c>
    </row>
    <row r="66" spans="1:6" x14ac:dyDescent="0.35">
      <c r="A66" s="208">
        <v>4</v>
      </c>
      <c r="B66" s="207" t="s">
        <v>254</v>
      </c>
      <c r="C66" s="207"/>
      <c r="D66" s="207"/>
      <c r="E66" s="207"/>
      <c r="F66" s="230">
        <f>F59</f>
        <v>0</v>
      </c>
    </row>
    <row r="67" spans="1:6" x14ac:dyDescent="0.35">
      <c r="A67" s="208"/>
      <c r="B67" s="207"/>
      <c r="C67" s="207"/>
      <c r="D67" s="207"/>
      <c r="E67" s="207"/>
      <c r="F67" s="207"/>
    </row>
    <row r="68" spans="1:6" s="228" customFormat="1" x14ac:dyDescent="0.35">
      <c r="A68" s="208"/>
      <c r="B68" s="208" t="s">
        <v>335</v>
      </c>
      <c r="C68" s="208"/>
      <c r="D68" s="208"/>
      <c r="E68" s="208"/>
      <c r="F68" s="231">
        <f>SUM(F63:F67)</f>
        <v>0</v>
      </c>
    </row>
  </sheetData>
  <mergeCells count="14">
    <mergeCell ref="A51:A57"/>
    <mergeCell ref="A59:E59"/>
    <mergeCell ref="A25:A33"/>
    <mergeCell ref="A35:E35"/>
    <mergeCell ref="B37:F37"/>
    <mergeCell ref="A38:A46"/>
    <mergeCell ref="A48:E48"/>
    <mergeCell ref="B50:F50"/>
    <mergeCell ref="B24:F24"/>
    <mergeCell ref="B5:F5"/>
    <mergeCell ref="A6:A22"/>
    <mergeCell ref="C6:E6"/>
    <mergeCell ref="B14:E14"/>
    <mergeCell ref="B22:E2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D1DDB-E98F-49BA-93B5-B1984187F134}">
  <dimension ref="A3:F47"/>
  <sheetViews>
    <sheetView topLeftCell="A24" workbookViewId="0">
      <selection activeCell="H43" sqref="H43"/>
    </sheetView>
  </sheetViews>
  <sheetFormatPr defaultColWidth="8.81640625" defaultRowHeight="14.5" x14ac:dyDescent="0.35"/>
  <cols>
    <col min="2" max="2" width="60" customWidth="1"/>
  </cols>
  <sheetData>
    <row r="3" spans="1:6" x14ac:dyDescent="0.35">
      <c r="A3" s="313" t="s">
        <v>264</v>
      </c>
      <c r="B3" s="314" t="s">
        <v>265</v>
      </c>
      <c r="C3" s="313" t="s">
        <v>266</v>
      </c>
      <c r="D3" s="315" t="s">
        <v>108</v>
      </c>
      <c r="E3" s="311" t="s">
        <v>213</v>
      </c>
      <c r="F3" s="311" t="s">
        <v>267</v>
      </c>
    </row>
    <row r="4" spans="1:6" x14ac:dyDescent="0.35">
      <c r="A4" s="313"/>
      <c r="B4" s="314"/>
      <c r="C4" s="313"/>
      <c r="D4" s="315"/>
      <c r="E4" s="311"/>
      <c r="F4" s="311"/>
    </row>
    <row r="5" spans="1:6" ht="28" x14ac:dyDescent="0.35">
      <c r="A5" s="316">
        <v>1</v>
      </c>
      <c r="B5" s="176" t="s">
        <v>268</v>
      </c>
      <c r="C5" s="58"/>
      <c r="D5" s="59"/>
      <c r="E5" s="79"/>
      <c r="F5" s="79"/>
    </row>
    <row r="6" spans="1:6" x14ac:dyDescent="0.35">
      <c r="A6" s="316"/>
      <c r="B6" s="14" t="s">
        <v>269</v>
      </c>
      <c r="C6" s="58" t="s">
        <v>9</v>
      </c>
      <c r="D6" s="177">
        <v>2</v>
      </c>
      <c r="E6" s="80"/>
      <c r="F6" s="80">
        <f>D6*E6</f>
        <v>0</v>
      </c>
    </row>
    <row r="7" spans="1:6" x14ac:dyDescent="0.35">
      <c r="A7" s="316"/>
      <c r="B7" s="14" t="s">
        <v>270</v>
      </c>
      <c r="C7" s="58" t="s">
        <v>9</v>
      </c>
      <c r="D7" s="177">
        <v>1</v>
      </c>
      <c r="E7" s="80"/>
      <c r="F7" s="80">
        <f t="shared" ref="F7:F25" si="0">D7*E7</f>
        <v>0</v>
      </c>
    </row>
    <row r="8" spans="1:6" x14ac:dyDescent="0.35">
      <c r="A8" s="316"/>
      <c r="B8" s="14" t="s">
        <v>271</v>
      </c>
      <c r="C8" s="58" t="s">
        <v>9</v>
      </c>
      <c r="D8" s="177">
        <v>2</v>
      </c>
      <c r="E8" s="80"/>
      <c r="F8" s="80">
        <f t="shared" si="0"/>
        <v>0</v>
      </c>
    </row>
    <row r="9" spans="1:6" x14ac:dyDescent="0.35">
      <c r="A9" s="316"/>
      <c r="B9" s="14" t="s">
        <v>272</v>
      </c>
      <c r="C9" s="58" t="s">
        <v>9</v>
      </c>
      <c r="D9" s="177">
        <v>5</v>
      </c>
      <c r="E9" s="80"/>
      <c r="F9" s="80">
        <f t="shared" si="0"/>
        <v>0</v>
      </c>
    </row>
    <row r="10" spans="1:6" x14ac:dyDescent="0.35">
      <c r="A10" s="316"/>
      <c r="B10" s="14" t="s">
        <v>273</v>
      </c>
      <c r="C10" s="58" t="s">
        <v>9</v>
      </c>
      <c r="D10" s="177">
        <v>2</v>
      </c>
      <c r="E10" s="80"/>
      <c r="F10" s="80">
        <f t="shared" si="0"/>
        <v>0</v>
      </c>
    </row>
    <row r="11" spans="1:6" x14ac:dyDescent="0.35">
      <c r="A11" s="175">
        <v>2</v>
      </c>
      <c r="B11" s="91" t="s">
        <v>274</v>
      </c>
      <c r="C11" s="58" t="s">
        <v>9</v>
      </c>
      <c r="D11" s="177">
        <f>SUM(D6:D9)</f>
        <v>10</v>
      </c>
      <c r="E11" s="80"/>
      <c r="F11" s="80">
        <f t="shared" si="0"/>
        <v>0</v>
      </c>
    </row>
    <row r="12" spans="1:6" x14ac:dyDescent="0.35">
      <c r="A12" s="175">
        <v>3</v>
      </c>
      <c r="B12" s="91" t="s">
        <v>275</v>
      </c>
      <c r="C12" s="58" t="s">
        <v>9</v>
      </c>
      <c r="D12" s="177">
        <f>D10</f>
        <v>2</v>
      </c>
      <c r="E12" s="80"/>
      <c r="F12" s="80">
        <f t="shared" si="0"/>
        <v>0</v>
      </c>
    </row>
    <row r="13" spans="1:6" x14ac:dyDescent="0.35">
      <c r="A13" s="175">
        <v>4</v>
      </c>
      <c r="B13" s="178" t="s">
        <v>276</v>
      </c>
      <c r="C13" s="58" t="s">
        <v>9</v>
      </c>
      <c r="D13" s="177">
        <f>SUM(D6:D10)</f>
        <v>12</v>
      </c>
      <c r="E13" s="80"/>
      <c r="F13" s="80">
        <f t="shared" si="0"/>
        <v>0</v>
      </c>
    </row>
    <row r="14" spans="1:6" ht="28" x14ac:dyDescent="0.35">
      <c r="A14" s="175">
        <v>5</v>
      </c>
      <c r="B14" s="176" t="s">
        <v>277</v>
      </c>
      <c r="C14" s="58" t="s">
        <v>278</v>
      </c>
      <c r="D14" s="177">
        <v>10</v>
      </c>
      <c r="E14" s="80"/>
      <c r="F14" s="80">
        <f t="shared" si="0"/>
        <v>0</v>
      </c>
    </row>
    <row r="15" spans="1:6" ht="28" x14ac:dyDescent="0.35">
      <c r="A15" s="175">
        <v>6</v>
      </c>
      <c r="B15" s="176" t="s">
        <v>279</v>
      </c>
      <c r="C15" s="58" t="s">
        <v>278</v>
      </c>
      <c r="D15" s="177">
        <v>160</v>
      </c>
      <c r="E15" s="80"/>
      <c r="F15" s="80">
        <f t="shared" si="0"/>
        <v>0</v>
      </c>
    </row>
    <row r="16" spans="1:6" ht="28.5" x14ac:dyDescent="0.35">
      <c r="A16" s="317">
        <v>7</v>
      </c>
      <c r="B16" s="91" t="s">
        <v>280</v>
      </c>
      <c r="C16" s="58"/>
      <c r="D16" s="177"/>
      <c r="E16" s="80"/>
      <c r="F16" s="80"/>
    </row>
    <row r="17" spans="1:6" x14ac:dyDescent="0.35">
      <c r="A17" s="318"/>
      <c r="B17" s="91" t="s">
        <v>281</v>
      </c>
      <c r="C17" s="58" t="s">
        <v>9</v>
      </c>
      <c r="D17" s="177">
        <v>1</v>
      </c>
      <c r="E17" s="80"/>
      <c r="F17" s="80">
        <f t="shared" si="0"/>
        <v>0</v>
      </c>
    </row>
    <row r="18" spans="1:6" ht="56" x14ac:dyDescent="0.35">
      <c r="A18" s="316">
        <v>8</v>
      </c>
      <c r="B18" s="176" t="s">
        <v>282</v>
      </c>
      <c r="C18" s="176"/>
      <c r="D18" s="179"/>
      <c r="E18" s="180"/>
      <c r="F18" s="80"/>
    </row>
    <row r="19" spans="1:6" x14ac:dyDescent="0.35">
      <c r="A19" s="316"/>
      <c r="B19" s="58" t="s">
        <v>283</v>
      </c>
      <c r="C19" s="58" t="s">
        <v>284</v>
      </c>
      <c r="D19" s="177">
        <v>1</v>
      </c>
      <c r="E19" s="80"/>
      <c r="F19" s="80">
        <f t="shared" si="0"/>
        <v>0</v>
      </c>
    </row>
    <row r="20" spans="1:6" ht="28" x14ac:dyDescent="0.35">
      <c r="A20" s="175">
        <v>9</v>
      </c>
      <c r="B20" s="30" t="s">
        <v>285</v>
      </c>
      <c r="C20" s="58" t="s">
        <v>9</v>
      </c>
      <c r="D20" s="177">
        <v>2</v>
      </c>
      <c r="E20" s="80"/>
      <c r="F20" s="80">
        <f t="shared" si="0"/>
        <v>0</v>
      </c>
    </row>
    <row r="21" spans="1:6" x14ac:dyDescent="0.35">
      <c r="A21" s="175">
        <v>10</v>
      </c>
      <c r="B21" s="181" t="s">
        <v>286</v>
      </c>
      <c r="C21" s="58" t="s">
        <v>9</v>
      </c>
      <c r="D21" s="177">
        <v>2</v>
      </c>
      <c r="E21" s="80"/>
      <c r="F21" s="80">
        <f t="shared" si="0"/>
        <v>0</v>
      </c>
    </row>
    <row r="22" spans="1:6" x14ac:dyDescent="0.35">
      <c r="A22" s="175">
        <v>11</v>
      </c>
      <c r="B22" s="181" t="s">
        <v>287</v>
      </c>
      <c r="C22" s="58" t="s">
        <v>9</v>
      </c>
      <c r="D22" s="177">
        <v>2</v>
      </c>
      <c r="E22" s="80"/>
      <c r="F22" s="80">
        <f t="shared" si="0"/>
        <v>0</v>
      </c>
    </row>
    <row r="23" spans="1:6" x14ac:dyDescent="0.35">
      <c r="A23" s="175">
        <v>12</v>
      </c>
      <c r="B23" s="91" t="s">
        <v>288</v>
      </c>
      <c r="C23" s="58" t="s">
        <v>289</v>
      </c>
      <c r="D23" s="177">
        <v>2.5000000000000001E-2</v>
      </c>
      <c r="E23" s="80"/>
      <c r="F23" s="60">
        <f t="shared" si="0"/>
        <v>0</v>
      </c>
    </row>
    <row r="24" spans="1:6" ht="28.5" x14ac:dyDescent="0.35">
      <c r="A24" s="175">
        <v>13</v>
      </c>
      <c r="B24" s="91" t="s">
        <v>290</v>
      </c>
      <c r="C24" s="58" t="s">
        <v>289</v>
      </c>
      <c r="D24" s="177">
        <v>3.5000000000000003E-2</v>
      </c>
      <c r="E24" s="80"/>
      <c r="F24" s="60">
        <f t="shared" si="0"/>
        <v>0</v>
      </c>
    </row>
    <row r="25" spans="1:6" x14ac:dyDescent="0.35">
      <c r="A25" s="175">
        <v>13</v>
      </c>
      <c r="B25" s="91" t="s">
        <v>291</v>
      </c>
      <c r="C25" s="58" t="s">
        <v>292</v>
      </c>
      <c r="D25" s="177">
        <v>1</v>
      </c>
      <c r="E25" s="80"/>
      <c r="F25" s="60">
        <f t="shared" si="0"/>
        <v>0</v>
      </c>
    </row>
    <row r="26" spans="1:6" ht="15" thickBot="1" x14ac:dyDescent="0.4">
      <c r="A26" s="182"/>
      <c r="B26" s="67"/>
      <c r="C26" s="67"/>
      <c r="D26" s="68"/>
      <c r="E26" s="69"/>
      <c r="F26" s="69"/>
    </row>
    <row r="27" spans="1:6" ht="15" thickBot="1" x14ac:dyDescent="0.4">
      <c r="A27" s="312" t="s">
        <v>293</v>
      </c>
      <c r="B27" s="312"/>
      <c r="C27" s="312"/>
      <c r="D27" s="312"/>
      <c r="E27" s="312"/>
      <c r="F27" s="227">
        <f>SUM(F5:F26)</f>
        <v>0</v>
      </c>
    </row>
    <row r="28" spans="1:6" x14ac:dyDescent="0.35">
      <c r="A28" s="183"/>
      <c r="B28" s="183"/>
      <c r="C28" s="184"/>
      <c r="D28" s="185"/>
      <c r="E28" s="186"/>
      <c r="F28" s="84"/>
    </row>
    <row r="29" spans="1:6" x14ac:dyDescent="0.35">
      <c r="A29" s="319" t="s">
        <v>294</v>
      </c>
      <c r="B29" s="319"/>
      <c r="C29" s="319"/>
      <c r="D29" s="319"/>
      <c r="E29" s="319"/>
      <c r="F29" s="319"/>
    </row>
    <row r="30" spans="1:6" ht="15" thickBot="1" x14ac:dyDescent="0.4">
      <c r="A30" s="187"/>
      <c r="B30" s="187"/>
      <c r="C30" s="188"/>
      <c r="D30" s="189"/>
      <c r="E30" s="190"/>
      <c r="F30" s="191"/>
    </row>
    <row r="31" spans="1:6" ht="28" x14ac:dyDescent="0.35">
      <c r="A31" s="192">
        <v>1</v>
      </c>
      <c r="B31" s="193" t="s">
        <v>295</v>
      </c>
      <c r="C31" s="194" t="s">
        <v>9</v>
      </c>
      <c r="D31" s="195">
        <v>1</v>
      </c>
      <c r="E31" s="196"/>
      <c r="F31" s="197">
        <f>D31*E31</f>
        <v>0</v>
      </c>
    </row>
    <row r="32" spans="1:6" ht="28" x14ac:dyDescent="0.35">
      <c r="A32" s="198">
        <v>2</v>
      </c>
      <c r="B32" s="30" t="s">
        <v>296</v>
      </c>
      <c r="C32" s="18" t="s">
        <v>9</v>
      </c>
      <c r="D32" s="28">
        <v>3</v>
      </c>
      <c r="E32" s="80"/>
      <c r="F32" s="199">
        <f t="shared" ref="F32" si="1">D32*E32</f>
        <v>0</v>
      </c>
    </row>
    <row r="33" spans="1:6" x14ac:dyDescent="0.35">
      <c r="A33" s="198">
        <v>3</v>
      </c>
      <c r="B33" s="30" t="s">
        <v>297</v>
      </c>
      <c r="C33" s="18" t="s">
        <v>9</v>
      </c>
      <c r="D33" s="28">
        <f>(D31)*2</f>
        <v>2</v>
      </c>
      <c r="E33" s="80"/>
      <c r="F33" s="199">
        <f>D33*E33</f>
        <v>0</v>
      </c>
    </row>
    <row r="34" spans="1:6" x14ac:dyDescent="0.35">
      <c r="A34" s="198">
        <v>4</v>
      </c>
      <c r="B34" s="30" t="s">
        <v>298</v>
      </c>
      <c r="C34" s="18" t="s">
        <v>9</v>
      </c>
      <c r="D34" s="28">
        <f>D31</f>
        <v>1</v>
      </c>
      <c r="E34" s="80"/>
      <c r="F34" s="200">
        <f>D34*E34</f>
        <v>0</v>
      </c>
    </row>
    <row r="35" spans="1:6" x14ac:dyDescent="0.35">
      <c r="A35" s="198">
        <v>5</v>
      </c>
      <c r="B35" s="30" t="s">
        <v>299</v>
      </c>
      <c r="C35" s="18" t="s">
        <v>9</v>
      </c>
      <c r="D35" s="28">
        <v>1</v>
      </c>
      <c r="E35" s="80"/>
      <c r="F35" s="200">
        <f t="shared" ref="F35:F39" si="2">D35*E35</f>
        <v>0</v>
      </c>
    </row>
    <row r="36" spans="1:6" x14ac:dyDescent="0.35">
      <c r="A36" s="198">
        <v>6</v>
      </c>
      <c r="B36" s="30" t="s">
        <v>300</v>
      </c>
      <c r="C36" s="18" t="s">
        <v>9</v>
      </c>
      <c r="D36" s="28">
        <f>D34</f>
        <v>1</v>
      </c>
      <c r="E36" s="80"/>
      <c r="F36" s="200">
        <f t="shared" si="2"/>
        <v>0</v>
      </c>
    </row>
    <row r="37" spans="1:6" x14ac:dyDescent="0.35">
      <c r="A37" s="198">
        <v>7</v>
      </c>
      <c r="B37" s="30" t="s">
        <v>301</v>
      </c>
      <c r="C37" s="18" t="s">
        <v>9</v>
      </c>
      <c r="D37" s="28">
        <f>D36</f>
        <v>1</v>
      </c>
      <c r="E37" s="80"/>
      <c r="F37" s="200">
        <f t="shared" si="2"/>
        <v>0</v>
      </c>
    </row>
    <row r="38" spans="1:6" x14ac:dyDescent="0.35">
      <c r="A38" s="198">
        <v>8</v>
      </c>
      <c r="B38" s="30" t="s">
        <v>302</v>
      </c>
      <c r="C38" s="18" t="s">
        <v>9</v>
      </c>
      <c r="D38" s="28">
        <f>D37</f>
        <v>1</v>
      </c>
      <c r="E38" s="80"/>
      <c r="F38" s="200">
        <f t="shared" si="2"/>
        <v>0</v>
      </c>
    </row>
    <row r="39" spans="1:6" ht="15" thickBot="1" x14ac:dyDescent="0.4">
      <c r="A39" s="201">
        <v>10</v>
      </c>
      <c r="B39" s="202" t="s">
        <v>303</v>
      </c>
      <c r="C39" s="203" t="s">
        <v>11</v>
      </c>
      <c r="D39" s="204">
        <v>1</v>
      </c>
      <c r="E39" s="205"/>
      <c r="F39" s="206">
        <f t="shared" si="2"/>
        <v>0</v>
      </c>
    </row>
    <row r="40" spans="1:6" ht="15" thickBot="1" x14ac:dyDescent="0.4">
      <c r="A40" s="182"/>
      <c r="B40" s="67" t="s">
        <v>304</v>
      </c>
      <c r="C40" s="82"/>
      <c r="D40" s="68"/>
      <c r="E40" s="69"/>
      <c r="F40" s="69"/>
    </row>
    <row r="41" spans="1:6" ht="15" thickBot="1" x14ac:dyDescent="0.4">
      <c r="A41" s="312" t="s">
        <v>305</v>
      </c>
      <c r="B41" s="312"/>
      <c r="C41" s="312"/>
      <c r="D41" s="312"/>
      <c r="E41" s="312"/>
      <c r="F41" s="227">
        <f>SUM(F31:F40)</f>
        <v>0</v>
      </c>
    </row>
    <row r="43" spans="1:6" x14ac:dyDescent="0.35">
      <c r="A43" s="208"/>
      <c r="B43" s="207" t="s">
        <v>325</v>
      </c>
      <c r="C43" s="207"/>
      <c r="D43" s="207"/>
      <c r="E43" s="207"/>
      <c r="F43" s="207"/>
    </row>
    <row r="44" spans="1:6" x14ac:dyDescent="0.35">
      <c r="A44" s="208">
        <v>1</v>
      </c>
      <c r="B44" s="207" t="s">
        <v>265</v>
      </c>
      <c r="C44" s="207"/>
      <c r="D44" s="207"/>
      <c r="E44" s="207"/>
      <c r="F44" s="230">
        <f>F27</f>
        <v>0</v>
      </c>
    </row>
    <row r="45" spans="1:6" x14ac:dyDescent="0.35">
      <c r="A45" s="208">
        <v>2</v>
      </c>
      <c r="B45" s="207" t="s">
        <v>333</v>
      </c>
      <c r="C45" s="207"/>
      <c r="D45" s="207"/>
      <c r="E45" s="207"/>
      <c r="F45" s="230">
        <f>F41</f>
        <v>0</v>
      </c>
    </row>
    <row r="46" spans="1:6" x14ac:dyDescent="0.35">
      <c r="A46" s="208"/>
      <c r="B46" s="207"/>
      <c r="C46" s="207"/>
      <c r="D46" s="207"/>
      <c r="E46" s="207"/>
      <c r="F46" s="207"/>
    </row>
    <row r="47" spans="1:6" s="228" customFormat="1" x14ac:dyDescent="0.35">
      <c r="A47" s="208"/>
      <c r="B47" s="208" t="s">
        <v>336</v>
      </c>
      <c r="C47" s="208"/>
      <c r="D47" s="208"/>
      <c r="E47" s="208"/>
      <c r="F47" s="231">
        <f>SUM(F44:F46)</f>
        <v>0</v>
      </c>
    </row>
  </sheetData>
  <mergeCells count="12">
    <mergeCell ref="F3:F4"/>
    <mergeCell ref="A41:E41"/>
    <mergeCell ref="A3:A4"/>
    <mergeCell ref="B3:B4"/>
    <mergeCell ref="C3:C4"/>
    <mergeCell ref="D3:D4"/>
    <mergeCell ref="E3:E4"/>
    <mergeCell ref="A5:A10"/>
    <mergeCell ref="A16:A17"/>
    <mergeCell ref="A18:A19"/>
    <mergeCell ref="A27:E27"/>
    <mergeCell ref="A29:F2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DD0CAFB649C52489A6C5DCED8F5E0E2" ma:contentTypeVersion="14" ma:contentTypeDescription="Ein neues Dokument erstellen." ma:contentTypeScope="" ma:versionID="0d8566cfa0b55aec1074a87983ce0ffe">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1e7a4489586eed5467a00691965e90ab"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a08f61d1-a760-4dde-867f-66d9e908a65c}"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ED3C15-BD10-498A-8157-DFDFD5DD9BDD}">
  <ds:schemaRefs>
    <ds:schemaRef ds:uri="http://schemas.microsoft.com/office/2006/documentManagement/types"/>
    <ds:schemaRef ds:uri="http://purl.org/dc/elements/1.1/"/>
    <ds:schemaRef ds:uri="http://purl.org/dc/terms/"/>
    <ds:schemaRef ds:uri="5b945cea-b9ee-429b-bccb-44b0238333c3"/>
    <ds:schemaRef ds:uri="http://schemas.microsoft.com/office/infopath/2007/PartnerControls"/>
    <ds:schemaRef ds:uri="http://schemas.microsoft.com/office/2006/metadata/properties"/>
    <ds:schemaRef ds:uri="http://purl.org/dc/dcmitype/"/>
    <ds:schemaRef ds:uri="http://schemas.openxmlformats.org/package/2006/metadata/core-properties"/>
    <ds:schemaRef ds:uri="420bf770-b77e-46be-b5dc-b23758150948"/>
    <ds:schemaRef ds:uri="http://www.w3.org/XML/1998/namespace"/>
  </ds:schemaRefs>
</ds:datastoreItem>
</file>

<file path=customXml/itemProps2.xml><?xml version="1.0" encoding="utf-8"?>
<ds:datastoreItem xmlns:ds="http://schemas.openxmlformats.org/officeDocument/2006/customXml" ds:itemID="{2B3A2C7B-4977-471A-A1CB-044D84C212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945cea-b9ee-429b-bccb-44b0238333c3"/>
    <ds:schemaRef ds:uri="420bf770-b77e-46be-b5dc-b23758150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15399BC-CD6F-42DC-8AB8-020BBBC2A9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 Page</vt:lpstr>
      <vt:lpstr>General on BoQ</vt:lpstr>
      <vt:lpstr>Rikapitulimi </vt:lpstr>
      <vt:lpstr>Punime Ndertimore</vt:lpstr>
      <vt:lpstr>Punime Hidraulike</vt:lpstr>
      <vt:lpstr>Punime Elektrike</vt:lpstr>
      <vt:lpstr>Punime Mekanike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Valentina Duka</cp:lastModifiedBy>
  <cp:revision/>
  <dcterms:created xsi:type="dcterms:W3CDTF">2023-06-14T19:29:55Z</dcterms:created>
  <dcterms:modified xsi:type="dcterms:W3CDTF">2025-06-25T07:48:47Z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